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0" windowWidth="15480" windowHeight="8070" tabRatio="613"/>
  </bookViews>
  <sheets>
    <sheet name="Лист1" sheetId="1" r:id="rId1"/>
    <sheet name="Лист3" sheetId="4" r:id="rId2"/>
  </sheets>
  <definedNames>
    <definedName name="_xlnm.Print_Titles" localSheetId="0">Лист1!$4:$5</definedName>
    <definedName name="_xlnm.Print_Area" localSheetId="0">Лист1!$A$1:$N$76</definedName>
  </definedNames>
  <calcPr calcId="144525"/>
</workbook>
</file>

<file path=xl/calcChain.xml><?xml version="1.0" encoding="utf-8"?>
<calcChain xmlns="http://schemas.openxmlformats.org/spreadsheetml/2006/main">
  <c r="L75" i="1" l="1"/>
  <c r="D73" i="1" s="1"/>
  <c r="D43" i="1"/>
  <c r="L44" i="1"/>
  <c r="L34" i="1"/>
  <c r="D33" i="1" s="1"/>
  <c r="L46" i="1"/>
  <c r="L22" i="1"/>
  <c r="L21" i="1"/>
  <c r="D21" i="1" s="1"/>
  <c r="E47" i="1" l="1"/>
  <c r="F47" i="1"/>
  <c r="D47" i="1"/>
  <c r="F6" i="1"/>
  <c r="L27" i="1"/>
  <c r="L20" i="1"/>
  <c r="L8" i="1"/>
  <c r="L6" i="1"/>
  <c r="N67" i="1"/>
  <c r="M67" i="1"/>
  <c r="L67" i="1"/>
  <c r="N63" i="1"/>
  <c r="M63" i="1"/>
  <c r="N59" i="1"/>
  <c r="M59" i="1"/>
  <c r="M61" i="1"/>
  <c r="N61" i="1"/>
  <c r="L61" i="1"/>
  <c r="N57" i="1"/>
  <c r="M57" i="1"/>
  <c r="L57" i="1"/>
  <c r="D55" i="1"/>
  <c r="N53" i="1"/>
  <c r="M53" i="1"/>
  <c r="L53" i="1"/>
  <c r="L35" i="1"/>
  <c r="N33" i="1"/>
  <c r="M33" i="1"/>
  <c r="N41" i="1"/>
  <c r="M41" i="1"/>
  <c r="L41" i="1"/>
  <c r="N39" i="1"/>
  <c r="M39" i="1"/>
  <c r="L39" i="1"/>
  <c r="N37" i="1"/>
  <c r="M37" i="1"/>
  <c r="L37" i="1"/>
  <c r="N43" i="1"/>
  <c r="M43" i="1"/>
  <c r="M31" i="1"/>
  <c r="N31" i="1"/>
  <c r="L31" i="1"/>
  <c r="E28" i="1"/>
  <c r="F28" i="1"/>
  <c r="D28" i="1"/>
  <c r="E73" i="1" l="1"/>
  <c r="F73" i="1"/>
  <c r="E69" i="1"/>
  <c r="F69" i="1"/>
  <c r="D69" i="1"/>
  <c r="E51" i="1"/>
  <c r="F51" i="1"/>
  <c r="D51" i="1"/>
  <c r="E65" i="1"/>
  <c r="F65" i="1"/>
  <c r="E55" i="1" l="1"/>
  <c r="F55" i="1"/>
  <c r="E29" i="1"/>
  <c r="F29" i="1"/>
  <c r="D29" i="1"/>
  <c r="E46" i="1"/>
  <c r="F46" i="1"/>
  <c r="D46" i="1"/>
  <c r="E45" i="1"/>
  <c r="F45" i="1"/>
  <c r="D45" i="1"/>
  <c r="E27" i="1"/>
  <c r="F27" i="1"/>
  <c r="E24" i="1" l="1"/>
  <c r="F24" i="1"/>
  <c r="E25" i="1"/>
  <c r="F25" i="1"/>
  <c r="D25" i="1"/>
  <c r="E23" i="1"/>
  <c r="F23" i="1"/>
  <c r="E16" i="1"/>
  <c r="F16" i="1"/>
  <c r="D16" i="1"/>
  <c r="E17" i="1"/>
  <c r="F17" i="1"/>
  <c r="D17" i="1"/>
  <c r="F20" i="1" l="1"/>
  <c r="E20" i="1"/>
  <c r="E21" i="1"/>
  <c r="F21" i="1"/>
  <c r="E12" i="1" l="1"/>
  <c r="F12" i="1"/>
  <c r="E11" i="1"/>
  <c r="F11" i="1"/>
  <c r="E10" i="1"/>
  <c r="F10" i="1"/>
  <c r="E14" i="1"/>
  <c r="F14" i="1"/>
  <c r="D14" i="1"/>
  <c r="D12" i="1"/>
  <c r="D11" i="1"/>
  <c r="D10" i="1"/>
  <c r="N13" i="4" l="1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12" i="4"/>
  <c r="K49" i="4"/>
  <c r="L49" i="4"/>
  <c r="J49" i="4"/>
  <c r="E49" i="4"/>
  <c r="F49" i="4"/>
  <c r="D49" i="4"/>
  <c r="J51" i="4" l="1"/>
  <c r="M35" i="1" l="1"/>
  <c r="N35" i="1"/>
  <c r="M76" i="1"/>
  <c r="E76" i="1"/>
  <c r="F76" i="1"/>
  <c r="N76" i="1"/>
  <c r="K83" i="1" l="1"/>
  <c r="L83" i="1"/>
  <c r="D76" i="1"/>
  <c r="L66" i="1"/>
  <c r="L76" i="1" s="1"/>
  <c r="J83" i="1" l="1"/>
</calcChain>
</file>

<file path=xl/comments1.xml><?xml version="1.0" encoding="utf-8"?>
<comments xmlns="http://schemas.openxmlformats.org/spreadsheetml/2006/main">
  <authors>
    <author>Ольга Александровна Давыдова</author>
  </authors>
  <commentList>
    <comment ref="L73" authorId="0">
      <text>
        <r>
          <rPr>
            <b/>
            <sz val="9"/>
            <color indexed="81"/>
            <rFont val="Tahoma"/>
            <family val="2"/>
            <charset val="204"/>
          </rPr>
          <t>Ольга Александровна Давыдова: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M73" authorId="0">
      <text>
        <r>
          <rPr>
            <b/>
            <sz val="9"/>
            <color indexed="81"/>
            <rFont val="Tahoma"/>
            <family val="2"/>
            <charset val="204"/>
          </rPr>
          <t>Ольга Александровна Давыдова: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N73" authorId="0">
      <text>
        <r>
          <rPr>
            <b/>
            <sz val="9"/>
            <color indexed="81"/>
            <rFont val="Tahoma"/>
            <family val="2"/>
            <charset val="204"/>
          </rPr>
          <t>Ольга Александровна Давыдова: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<sst xmlns="http://schemas.openxmlformats.org/spreadsheetml/2006/main" count="284" uniqueCount="163">
  <si>
    <t>Предоставление мер социальной поддержки беременных женщин из малоимущих семей, кормящих матерей и детей в возрасте до трех лет из малоимущих семей</t>
  </si>
  <si>
    <t>Предоставление мер социальной поддержки граждан, усыновивших (удочеривших) ребенка (детей), в части назначения и выплаты единовременного денежного пособия</t>
  </si>
  <si>
    <t>Выплата ежемесячного пособия на ребенка</t>
  </si>
  <si>
    <t>Предоставление мер социальной поддержки детей первого-второго года жизни из малоимущих семей</t>
  </si>
  <si>
    <t>Предоставление гражданам в целях оказания социальной поддержки субсидий на оплату жилых помещений и коммунальных услуг</t>
  </si>
  <si>
    <t>Предоставление материальной и иной помощи для погребения</t>
  </si>
  <si>
    <t>Предоставление мер социальной поддержки детей из многодетных семей</t>
  </si>
  <si>
    <t xml:space="preserve">Создание и обеспечение деятельности комиссий по делам несовершеннолетних и защите их прав </t>
  </si>
  <si>
    <t>Предоставление мер социальной поддержки малоимущих семей, имеющих детей и проживающих на территории Ростовской области, в виде предоставления регионального материнского капитала</t>
  </si>
  <si>
    <t>Субвенции на осуществление полномочий по созданию и обеспечению деятельности административных комиссий</t>
  </si>
  <si>
    <t>Субвенции на осуществление полномочий по предоставлению мер социальной поддержки детей первого-второго года жизни из малоимущих семей</t>
  </si>
  <si>
    <t>Субвенции на осуществление полномочий по предоставлению мер социальной поддержки детей из многодетных семей</t>
  </si>
  <si>
    <t>№ п/п</t>
  </si>
  <si>
    <t>Классификация</t>
  </si>
  <si>
    <t>Классификация расходов</t>
  </si>
  <si>
    <t xml:space="preserve">Глава </t>
  </si>
  <si>
    <t>Раздел    подраздел</t>
  </si>
  <si>
    <t>Целевая статья</t>
  </si>
  <si>
    <t>Вид расходов</t>
  </si>
  <si>
    <t>0104</t>
  </si>
  <si>
    <t>0113</t>
  </si>
  <si>
    <t>1004</t>
  </si>
  <si>
    <t>0702</t>
  </si>
  <si>
    <t>0709</t>
  </si>
  <si>
    <t>1003</t>
  </si>
  <si>
    <t>Оплата жилищно-коммунальных услуг отдельным категориям граждан</t>
  </si>
  <si>
    <t>ИТОГО:</t>
  </si>
  <si>
    <t>Наименование субвенций</t>
  </si>
  <si>
    <t>Наименование направлений расходования средств за счет субвенций, предоставляемых из областного бюджета</t>
  </si>
  <si>
    <t>240</t>
  </si>
  <si>
    <t>0701</t>
  </si>
  <si>
    <t>610</t>
  </si>
  <si>
    <t>120</t>
  </si>
  <si>
    <t>320</t>
  </si>
  <si>
    <t>1006</t>
  </si>
  <si>
    <t>850</t>
  </si>
  <si>
    <t>410</t>
  </si>
  <si>
    <t>Субвенции на осуществление полномочий по предоставлению гражданам в целях оказания социальной поддержки субсидий на оплату жилых помещений и коммунальных услуг</t>
  </si>
  <si>
    <t xml:space="preserve">Создание и обеспечение деятельности административных комиссий </t>
  </si>
  <si>
    <t>Выплата компенсации родительской платы за присмотр и уход за детьми в образовательной организации, реализующей образовательную программу дошкольного образования</t>
  </si>
  <si>
    <t>Ежегодная денежная выплата лицам, награжденным нагрудным знаком «Почетный донор России»</t>
  </si>
  <si>
    <t>Определение в соответствии с частью 1 статьи 11.2 Областного закона от 25 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</t>
  </si>
  <si>
    <t>99 9 00 72370</t>
  </si>
  <si>
    <t>99 9 00 72360</t>
  </si>
  <si>
    <t>99 9 00 72390</t>
  </si>
  <si>
    <t>99 9 00 72350</t>
  </si>
  <si>
    <t>99 9 00 59310</t>
  </si>
  <si>
    <t>(тыс.руб.)</t>
  </si>
  <si>
    <t>плановый период</t>
  </si>
  <si>
    <t>0203</t>
  </si>
  <si>
    <t>99 9 00 51180</t>
  </si>
  <si>
    <t>Организация исполнительно-распорядительных функций, связанных с реализацией переданных государственных полномочий в сфере социального обслуживания и социальной защиты населения</t>
  </si>
  <si>
    <t>0105</t>
  </si>
  <si>
    <t>99 9 00 51200</t>
  </si>
  <si>
    <t>Реализация Федерального закона от 20 августа 2004 года № 113-ФЗ «О присяжных заседателях федеральных судов общей юрисдикции в Российской Федерации» для финансового обеспечения государственных полномочий по составлению (изменению, дополнению) списков кан-дидатов в присяжные заседатели федеральных судов общей юрисдикции в Российской Федерации</t>
  </si>
  <si>
    <t>1002</t>
  </si>
  <si>
    <t xml:space="preserve">Субвенции на осуществление полномочий по предоставлению мер социальной поддержки беременных женщин из малоимущих семей, кормящих матерей и детей в возрасте до трех лет из малоимущих семей 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</si>
  <si>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Ростовской области</t>
  </si>
  <si>
    <t>2 02 30024 04 0000 150</t>
  </si>
  <si>
    <t>2 02 35118 04 0000 150</t>
  </si>
  <si>
    <t>2 02 35120 04 0000 150</t>
  </si>
  <si>
    <t>2 02 39999 04 0000 150</t>
  </si>
  <si>
    <t>2 02 30024 00 0000 150</t>
  </si>
  <si>
    <t>2 02 35220 04 0000 150</t>
  </si>
  <si>
    <t>2 02 35250 04 0000 150</t>
  </si>
  <si>
    <t>2 02 30013 04 0000 150</t>
  </si>
  <si>
    <t>2 02 30022 04 0000 150</t>
  </si>
  <si>
    <t>2 02 35930 04 0000 150</t>
  </si>
  <si>
    <t>0703</t>
  </si>
  <si>
    <t>Государственная регистрации актов гражданского состояния</t>
  </si>
  <si>
    <t>310</t>
  </si>
  <si>
    <t>2026 год</t>
  </si>
  <si>
    <t>Субвенции на оказание государственной социальной помощи на основании социального контракта отдельным категориям граждан</t>
  </si>
  <si>
    <t>2 02 35404 04 0000 150</t>
  </si>
  <si>
    <t xml:space="preserve">Оказание государственной социальной помощи на основании социального контракта отдельным категориям граждан </t>
  </si>
  <si>
    <t>Оказание государственной социальной помощи в виде социального пособия и (или) на основании социального контракта</t>
  </si>
  <si>
    <t>Оказание социальной помощи в виде адресной социальной выплаты</t>
  </si>
  <si>
    <t>99 9 00 72290</t>
  </si>
  <si>
    <t xml:space="preserve">Обеспечение оплаты услуг по доставке через кредитные организации, организации федеральной почтовой связи при оказании государственной социальной помощи на основании социального контракта отдельным категориям граждан </t>
  </si>
  <si>
    <t xml:space="preserve">Осуществление полномочий по предоставлению дополнительных гарантий детям-сиротам и детям, оставшимся без попечения родителей, лицам из числа детей-сирот и детей, оставшихся без попечения родителей, в виде компенсации расходов на оплату жилищно-коммунальных услуг </t>
  </si>
  <si>
    <t>2027 год</t>
  </si>
  <si>
    <t>Субвенции на осуществление полномочий по предоставлению мер социальной поддержки тружеников тыла</t>
  </si>
  <si>
    <t>Субвенции на осуществление полномочий по предоставлению мер социальной поддержки ветеранов труда Ростовской области, в том числе по организации приема и оформления документов, необходимых для присвоения звания «Ветеран труда Ростовской области»</t>
  </si>
  <si>
    <t>Субвенции на осуществление полномочий по предоставлению мер социальной поддержки ветеранов труда и граждан, приравненных к ним, в том числе по организации приема и оформления документов, необходимых для присвоения звания «Ветеран труда»</t>
  </si>
  <si>
    <t>Первичный воинский учет  органами метного самоуправления поселений, муниципальных и городских округов</t>
  </si>
  <si>
    <t>02 4 01 72460</t>
  </si>
  <si>
    <t>02 4 02 72460</t>
  </si>
  <si>
    <t>02 4 04 72040</t>
  </si>
  <si>
    <t>04 4 03 72180</t>
  </si>
  <si>
    <t>04 4 03 72220</t>
  </si>
  <si>
    <t>04 4 03 72420</t>
  </si>
  <si>
    <t>04 4 04 72260</t>
  </si>
  <si>
    <t>04 4 01 52200</t>
  </si>
  <si>
    <t>04 4 01 52500</t>
  </si>
  <si>
    <t>04 4 01 72100</t>
  </si>
  <si>
    <t>04 4 01 72120</t>
  </si>
  <si>
    <t>Предоставление мер социальной поддержки тружеников тыла</t>
  </si>
  <si>
    <t>04 4 01 72490</t>
  </si>
  <si>
    <t>04 4 01 72500</t>
  </si>
  <si>
    <t>Предоставление мер социальной поддержки реабилитированных лиц, лиц, признанных пострадавшими от политических репрессий, и членов их семей</t>
  </si>
  <si>
    <t>Предоставление мер социальной поддержки ветеранов труда Ростовской области, в том числе по организации приема и оформления документов, необходимых для присвоения звания «Ветеран труда Ростовской области»</t>
  </si>
  <si>
    <t>04 4 01 72510</t>
  </si>
  <si>
    <t>04 4 01 72520</t>
  </si>
  <si>
    <t>04 2 Я2 54040</t>
  </si>
  <si>
    <t>04 4 01 75110</t>
  </si>
  <si>
    <t>04 4 01 75120</t>
  </si>
  <si>
    <t>04 4 03 72150</t>
  </si>
  <si>
    <t>04 4 03 72160</t>
  </si>
  <si>
    <t>04 4 03 72170</t>
  </si>
  <si>
    <t>04 4 03 72210</t>
  </si>
  <si>
    <t>04 4 03 72240</t>
  </si>
  <si>
    <t>04 4 03 72540</t>
  </si>
  <si>
    <t>04 4 02 72110</t>
  </si>
  <si>
    <t>20 4 01 72110</t>
  </si>
  <si>
    <t>2 02 35082 04 0000 150</t>
  </si>
  <si>
    <t>Предоставление мер социальной поддержки ветеранов труда и граждан, приравненных к ним, в том числе по организации приема и оформления документов, необходимых для присвоения звания «Ветеран труда»,</t>
  </si>
  <si>
    <t>Субвенции на реализацию Федерального закона от 20 августа 2004 года № 113-ФЗ «О присяжных заседателях федеральных судов общей юрисдикции в Российской Федерации» для финансового обеспечения государственных полномочий по составлению (изменению, дополнению) списков кандидатов в присяжные заседатели федеральных судов общей юрисдикции в Российской Федерации</t>
  </si>
  <si>
    <t>Субвенции на осуществление полномочий по созданию и обеспечению деятельности комиссий по делам  несовершеннолетних и защите их прав</t>
  </si>
  <si>
    <t xml:space="preserve">Субвенции на осуществление государственных полномочий по первичному воинскому учету органами местного самоуправления поселений, муниципальных и городских округов </t>
  </si>
  <si>
    <t>Субвенции на осуществление полномочий по определению в соответствии с частью 1 статьи 112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</t>
  </si>
  <si>
    <t>Субвенция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</si>
  <si>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Субвенции на осуществление полномочий по выплате компенсации родительской платы за присмотр и уход за детьми в образовательной организации, реализующей образовательную программу дошкольного образования</t>
  </si>
  <si>
    <t xml:space="preserve">Субвенции на осуществление полномочий по осуществлению ежегодной денежной выплаты лицам, награжденным нагрудным знаком «Почетный донор России»
</t>
  </si>
  <si>
    <t xml:space="preserve">Субвенции на оплату жилищно-коммунальных услуг отдельным категориям граждан
</t>
  </si>
  <si>
    <t xml:space="preserve">Субвенции на организацию исполнительно-распорядительных функций, связанных с реализацией переданных государственных полномочий в сфере социального обслуживания и социальной защиты населения
</t>
  </si>
  <si>
    <t xml:space="preserve">Субвенции на осуществление полномочий по предоставлению материальной и иной помощи для погребения
</t>
  </si>
  <si>
    <t>Субвенции на осуществление полномочий по предоставлению мер социальной поддержки реабилитированных лиц, лиц, признанных пострадавшими от политических репрессий, и членов их семей</t>
  </si>
  <si>
    <t xml:space="preserve">Субвенции на осуществление полномочий по выплате пособия на ребенка
</t>
  </si>
  <si>
    <t>Субвенции на осуществление полномочий по предоставлению мер социальной поддержки семей, имеющих детей и постоянно проживающих на территории Ростовской области, в виде предоставления регионального материнского капиталаа</t>
  </si>
  <si>
    <t>Субвенции на осуществление полномочий по предоставлению меры социальной поддержки членам семей граждан Российской Федерации, принимающих участие в специальной военной операции на территориях Украины, Донецкой Народной Республики, Луганской Народной Республики, Запорожской области, Херсонской области, в виде компенсации расходов на оплату жилого помещения и коммунальных услуг, в том числе взноса на капитальный ремонт общего имущества в многоквартирном доме</t>
  </si>
  <si>
    <t xml:space="preserve">Субвенции на осуществление полномочий по государственной регистрации актов гражданского состояния
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</si>
  <si>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Ростовской области</t>
  </si>
  <si>
    <t>Субвенции на осуществление полномочий по оказанию государственной социальной помощи в виде социального пособия и (или) на основании социального контракта</t>
  </si>
  <si>
    <t>Субвенции на осуществление полномочий по оказанию государственной социальной помощи в виде адресной социальной выплаты</t>
  </si>
  <si>
    <t>Субвенции на осуществление полномочий по предоставлению дополнительных гарантий детям-сиротам и детям, оставшимся без попечения родителей, лицам из числа детей-сирот и детей, оставшихся без попечения родителей, в виде компенсации расходов на оплату жилищно-коммунальных услуг</t>
  </si>
  <si>
    <t>04 2 Я2 А4040</t>
  </si>
  <si>
    <t>04 2 Я2 А3130</t>
  </si>
  <si>
    <t>04 2 Я2 53130</t>
  </si>
  <si>
    <t>Осуществление полномочий по предоставлению мер социальной поддержки отдельных категорий граждан в целях реализации региональной программы по повышению рождаемости на условиях софинансирования из федерального бюджета, определенных статьей 10³ Областного закона от 22 октября 2004 года № 165-ЗС «О социальной поддержке детства в Ростовской области"</t>
  </si>
  <si>
    <t>04 4 01 75090</t>
  </si>
  <si>
    <t>Осуществление полномочий по предоставлению меры социальной поддержки членам семей граждан Российской Федерации, принимающих участие в специальной военной операции на территориях Украины, Донецкой Народной Республики, Луганской Народной Республики, Запорожской области, Херсонской области, в виде компенсации расходов на оплату жилого помещения и коммунальных услуг, в том числе взноса на капитальный ремонт общего имущества в многоквартирном доме</t>
  </si>
  <si>
    <t>06 4 01 Д0820</t>
  </si>
  <si>
    <t>Распределение субвенций, предоставляемых из областного бюджета городу Донецку на 2026 год и на плановый период 2027 и 2028 годов</t>
  </si>
  <si>
    <t>2028 год</t>
  </si>
  <si>
    <t>Субвенции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превышения значения базового результата, установленного соглашением о предоставлении межбюджетных трансфертов</t>
  </si>
  <si>
    <t xml:space="preserve">Субвенции на осуществление полномочий по организации и обеспечению отдыха и оздоровления детей, предусмотренные пунктом 4 части 1 статьи 13.2 Областного закона от 22.10.2004 № 165-ЗС «О социальной поддержке детства в Ростовской области»
</t>
  </si>
  <si>
    <t xml:space="preserve">Субвенции на осуществление полномочий по предоставлению мер социальной поддержки детей-сирот и детей, оставшихся без попечения родителей, лиц из числа детей-сирот и детей, оставшихся без попечения родителей, лиц, потерявших в период обучения обоих родителей или единственного родителя, предусмотренных пунктами 1, 1.1, 1.2, 1.3 части 1 статьи 13.2 Областного закона от 22.10.2004 № 165-ЗС «О социальной поддержке детства в Ростовской области»
</t>
  </si>
  <si>
    <t>Субвенции на осуществление полномочий по организации и осуществлению деятельности по опеке и попечительству в соответствии со статьей 6 Областного закона от 26.12.2007 № 830-ЗС «Об организации опеки и попечительства в Ростовской области»</t>
  </si>
  <si>
    <t xml:space="preserve">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</si>
  <si>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Осуществление полномочий по организации и осуществлению деятельности по опеке и попечительству в соответствии со статьей 6 Областного закона от 26.12.2007 № 830-ЗС «Об организации опеки и попечительства в Ростовской области»</t>
  </si>
  <si>
    <t>Субвенции на осуществление полномочий по предоставлению мер социальной поддержки граждан, усыновивших (удочеривших) ребенка (детей), в части назначения и выплаты единовременного денежного пособия</t>
  </si>
  <si>
    <t>Осуществление полномочий по предоставлению мер социальной поддержки детей-сирот и детей, оставшихся без попечения родителей, лиц из числа детей-сирот и детей, оставшихся без попечения родителей, лиц, потерявших в период обучения обоих родителей или единственного родителя, предусмотренных пунктами 1, 1.1, 1.2, 1.3 части 1 статьи 13.2Областного закона от 22.10.2004 № 165-ЗС "О социальной поддержке детства в Ростовской области"</t>
  </si>
  <si>
    <t>Осуществление полномочий по организации и обеспечению отдыха и оздоровления детей, предусмотренные пунктом 4 части 1 статьи 13.2 Областного закона от  22.10.2004 № 165-ЗС «О социальной поддержке детства в Ростовской области»</t>
  </si>
  <si>
    <t>02 4 04 72550</t>
  </si>
  <si>
    <t xml:space="preserve">Дополнительные расходы областного бюджета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превышения значения базового результата, установленного соглашением о предоставлении межбюджетных трансфертов
</t>
  </si>
  <si>
    <t>Субвенции на осуществление полномочий по предоставлению мер социальной поддержки отдельных категорий граждан в целях реализации региональной программы по повышению рождаемости на условиях софинансирования из федерального бюджета, определенных статьей 103Областного закона от 22 октября 2004 года № 165-ЗС «О социальной поддержке детства в Ростовской области»</t>
  </si>
  <si>
    <t xml:space="preserve">Субвенции на осуществление государственных полномочий в сфере социального обслуживания, предусмотренных пунктами 2, 3, 4 и 5 части 1 и частями 1.1, 1.2 статьи 6 Областного закона от 03.09.2014 № 222-ЗС «О социальном обслуживании граждан в Ростовской области»
</t>
  </si>
  <si>
    <t>Осуществление государственных полномочий в сфере социального обслуживания, предусмотренных пунктами 2, 3, 4 и 5 части 1 и частями 1.1, 1.2 статьи 6 Областного закона от 03.09.2014 № 222-ЗС "О социальном обслуживании граждан в Ростовской области"</t>
  </si>
  <si>
    <t>04 2 Я4 51630</t>
  </si>
  <si>
    <t xml:space="preserve">Осуществление государственных полномочий по созданию системы создании системы долговременного ухода за гражданами пожилого возраста и инвалидами
</t>
  </si>
  <si>
    <t>Субвенции бюджетам городских округов на создание системы долговременного ухода за гражданами пожилого возраста и инвалидами</t>
  </si>
  <si>
    <t>2 02 35163 04 0000 150</t>
  </si>
  <si>
    <t xml:space="preserve">Приложение 6 к решению Донецкой  городской Думы "О внесении изменений в решение Донецкой городской Думы от  25.12.2025 №35 "О бюджете города Донецка на 2026 год и на плановый период 2027 и 2028 годов""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</si>
</sst>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0.0"/>
    <numFmt numFmtId="165" formatCode="#,##0.0"/>
    <numFmt numFmtId="166" formatCode="_-* #,##0.0\ _₽_-;\-* #,##0.0\ _₽_-;_-* &quot;-&quot;??\ _₽_-;_-@_-"/>
  </numFmts>
  <fonts count="18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 Cyr"/>
      <family val="1"/>
      <charset val="204"/>
    </font>
    <font>
      <sz val="10"/>
      <name val="Times New Roman"/>
      <family val="1"/>
      <charset val="1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indexed="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color theme="0" tint="-0.14999847407452621"/>
      <name val="Times New Roman"/>
      <family val="1"/>
      <charset val="204"/>
    </font>
    <font>
      <sz val="10"/>
      <name val="Arial Cyr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148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vertical="top"/>
    </xf>
    <xf numFmtId="165" fontId="1" fillId="0" borderId="0" xfId="0" applyNumberFormat="1" applyFont="1" applyBorder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3" fillId="0" borderId="0" xfId="0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165" fontId="1" fillId="0" borderId="0" xfId="0" applyNumberFormat="1" applyFont="1" applyFill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5" fontId="1" fillId="0" borderId="0" xfId="0" applyNumberFormat="1" applyFont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0" fontId="14" fillId="0" borderId="0" xfId="0" applyFont="1" applyBorder="1" applyAlignment="1">
      <alignment horizontal="center" vertical="top"/>
    </xf>
    <xf numFmtId="0" fontId="14" fillId="0" borderId="0" xfId="0" applyFont="1" applyBorder="1" applyAlignment="1">
      <alignment vertical="top"/>
    </xf>
    <xf numFmtId="165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5" fontId="12" fillId="0" borderId="1" xfId="0" applyNumberFormat="1" applyFont="1" applyFill="1" applyBorder="1" applyAlignment="1">
      <alignment horizontal="center" vertical="center"/>
    </xf>
    <xf numFmtId="165" fontId="11" fillId="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6" fontId="0" fillId="0" borderId="0" xfId="1" applyNumberFormat="1" applyFont="1"/>
    <xf numFmtId="165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 wrapText="1"/>
    </xf>
    <xf numFmtId="43" fontId="0" fillId="0" borderId="0" xfId="1" applyFont="1"/>
    <xf numFmtId="43" fontId="0" fillId="0" borderId="0" xfId="0" applyNumberFormat="1"/>
    <xf numFmtId="166" fontId="0" fillId="0" borderId="0" xfId="0" applyNumberFormat="1"/>
    <xf numFmtId="49" fontId="1" fillId="0" borderId="1" xfId="0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 wrapText="1"/>
    </xf>
    <xf numFmtId="165" fontId="17" fillId="0" borderId="0" xfId="0" applyNumberFormat="1" applyFont="1" applyBorder="1" applyAlignment="1">
      <alignment horizontal="center" vertical="top"/>
    </xf>
    <xf numFmtId="0" fontId="17" fillId="0" borderId="0" xfId="0" applyFont="1" applyBorder="1" applyAlignment="1">
      <alignment horizontal="center" vertical="top"/>
    </xf>
    <xf numFmtId="0" fontId="17" fillId="0" borderId="0" xfId="0" applyFont="1" applyBorder="1" applyAlignment="1">
      <alignment vertical="top"/>
    </xf>
    <xf numFmtId="165" fontId="17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/>
    </xf>
    <xf numFmtId="0" fontId="1" fillId="0" borderId="0" xfId="0" applyFont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2" fontId="6" fillId="2" borderId="1" xfId="0" applyNumberFormat="1" applyFont="1" applyFill="1" applyBorder="1" applyAlignment="1">
      <alignment horizontal="justify" vertical="center" wrapText="1"/>
    </xf>
    <xf numFmtId="0" fontId="6" fillId="0" borderId="1" xfId="0" applyNumberFormat="1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/>
    </xf>
    <xf numFmtId="0" fontId="16" fillId="0" borderId="0" xfId="0" applyFont="1" applyFill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165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13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4" fillId="0" borderId="1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165" fontId="1" fillId="0" borderId="2" xfId="0" applyNumberFormat="1" applyFont="1" applyFill="1" applyBorder="1" applyAlignment="1">
      <alignment horizontal="center" vertical="center" wrapText="1"/>
    </xf>
    <xf numFmtId="165" fontId="1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justify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165" fontId="1" fillId="0" borderId="4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86"/>
  <sheetViews>
    <sheetView tabSelected="1" topLeftCell="A53" workbookViewId="0">
      <selection activeCell="B35" sqref="B35:B36"/>
    </sheetView>
  </sheetViews>
  <sheetFormatPr defaultRowHeight="12.75" x14ac:dyDescent="0.2"/>
  <cols>
    <col min="1" max="1" width="4.7109375" style="4" customWidth="1"/>
    <col min="2" max="2" width="58" style="77" customWidth="1"/>
    <col min="3" max="3" width="21.140625" style="6" bestFit="1" customWidth="1"/>
    <col min="4" max="4" width="9.7109375" style="15" customWidth="1"/>
    <col min="5" max="5" width="8.85546875" style="16" customWidth="1"/>
    <col min="6" max="6" width="11.28515625" style="16" bestFit="1" customWidth="1"/>
    <col min="7" max="7" width="58.140625" style="73" customWidth="1"/>
    <col min="8" max="8" width="7.5703125" style="1" customWidth="1"/>
    <col min="9" max="9" width="9.7109375" style="1" customWidth="1"/>
    <col min="10" max="10" width="15.85546875" style="6" customWidth="1"/>
    <col min="11" max="11" width="9.85546875" style="1" customWidth="1"/>
    <col min="12" max="12" width="10.7109375" style="15" customWidth="1"/>
    <col min="13" max="13" width="9.5703125" style="5" customWidth="1"/>
    <col min="14" max="14" width="11.28515625" style="5" customWidth="1"/>
    <col min="15" max="16384" width="9.140625" style="1"/>
  </cols>
  <sheetData>
    <row r="1" spans="1:15" ht="42" customHeight="1" x14ac:dyDescent="0.2">
      <c r="C1" s="5"/>
      <c r="I1" s="11"/>
      <c r="J1" s="115" t="s">
        <v>162</v>
      </c>
      <c r="K1" s="115"/>
      <c r="L1" s="115"/>
      <c r="M1" s="115"/>
      <c r="N1" s="115"/>
      <c r="O1" s="11"/>
    </row>
    <row r="2" spans="1:15" ht="27" customHeight="1" x14ac:dyDescent="0.2">
      <c r="A2" s="120" t="s">
        <v>142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</row>
    <row r="3" spans="1:15" x14ac:dyDescent="0.2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N3" s="5" t="s">
        <v>47</v>
      </c>
    </row>
    <row r="4" spans="1:15" s="3" customFormat="1" ht="20.25" customHeight="1" x14ac:dyDescent="0.2">
      <c r="A4" s="117" t="s">
        <v>12</v>
      </c>
      <c r="B4" s="121" t="s">
        <v>27</v>
      </c>
      <c r="C4" s="117" t="s">
        <v>13</v>
      </c>
      <c r="D4" s="118" t="s">
        <v>71</v>
      </c>
      <c r="E4" s="119" t="s">
        <v>48</v>
      </c>
      <c r="F4" s="119"/>
      <c r="G4" s="121" t="s">
        <v>28</v>
      </c>
      <c r="H4" s="117" t="s">
        <v>14</v>
      </c>
      <c r="I4" s="117"/>
      <c r="J4" s="117"/>
      <c r="K4" s="117"/>
      <c r="L4" s="118" t="s">
        <v>71</v>
      </c>
      <c r="M4" s="119" t="s">
        <v>48</v>
      </c>
      <c r="N4" s="119"/>
    </row>
    <row r="5" spans="1:15" s="3" customFormat="1" ht="30" customHeight="1" x14ac:dyDescent="0.2">
      <c r="A5" s="117"/>
      <c r="B5" s="121"/>
      <c r="C5" s="117"/>
      <c r="D5" s="118"/>
      <c r="E5" s="62" t="s">
        <v>80</v>
      </c>
      <c r="F5" s="62" t="s">
        <v>143</v>
      </c>
      <c r="G5" s="121"/>
      <c r="H5" s="25" t="s">
        <v>15</v>
      </c>
      <c r="I5" s="25" t="s">
        <v>16</v>
      </c>
      <c r="J5" s="25" t="s">
        <v>17</v>
      </c>
      <c r="K5" s="25" t="s">
        <v>18</v>
      </c>
      <c r="L5" s="118"/>
      <c r="M5" s="62" t="s">
        <v>80</v>
      </c>
      <c r="N5" s="62" t="s">
        <v>143</v>
      </c>
    </row>
    <row r="6" spans="1:15" s="12" customFormat="1" ht="30.75" customHeight="1" x14ac:dyDescent="0.2">
      <c r="A6" s="110">
        <v>1</v>
      </c>
      <c r="B6" s="111" t="s">
        <v>9</v>
      </c>
      <c r="C6" s="108" t="s">
        <v>58</v>
      </c>
      <c r="D6" s="104">
        <v>874.5</v>
      </c>
      <c r="E6" s="104">
        <v>874.5</v>
      </c>
      <c r="F6" s="104">
        <f>N6+N7</f>
        <v>874.5</v>
      </c>
      <c r="G6" s="109" t="s">
        <v>38</v>
      </c>
      <c r="H6" s="102">
        <v>902</v>
      </c>
      <c r="I6" s="101" t="s">
        <v>19</v>
      </c>
      <c r="J6" s="101" t="s">
        <v>43</v>
      </c>
      <c r="K6" s="87" t="s">
        <v>32</v>
      </c>
      <c r="L6" s="88">
        <f>D6</f>
        <v>874.5</v>
      </c>
      <c r="M6" s="88">
        <v>874.5</v>
      </c>
      <c r="N6" s="88">
        <v>874.5</v>
      </c>
    </row>
    <row r="7" spans="1:15" s="12" customFormat="1" ht="39.75" hidden="1" customHeight="1" x14ac:dyDescent="0.2">
      <c r="A7" s="110"/>
      <c r="B7" s="111"/>
      <c r="C7" s="108"/>
      <c r="D7" s="104"/>
      <c r="E7" s="104"/>
      <c r="F7" s="104"/>
      <c r="G7" s="109"/>
      <c r="H7" s="102"/>
      <c r="I7" s="101"/>
      <c r="J7" s="101"/>
      <c r="K7" s="87" t="s">
        <v>29</v>
      </c>
      <c r="L7" s="88"/>
      <c r="M7" s="88">
        <v>0</v>
      </c>
      <c r="N7" s="88">
        <v>0</v>
      </c>
    </row>
    <row r="8" spans="1:15" s="12" customFormat="1" ht="42" customHeight="1" x14ac:dyDescent="0.2">
      <c r="A8" s="110">
        <v>2</v>
      </c>
      <c r="B8" s="111" t="s">
        <v>117</v>
      </c>
      <c r="C8" s="108" t="s">
        <v>58</v>
      </c>
      <c r="D8" s="104">
        <v>1748.9</v>
      </c>
      <c r="E8" s="104">
        <v>1749.1</v>
      </c>
      <c r="F8" s="104">
        <v>1749.1</v>
      </c>
      <c r="G8" s="109" t="s">
        <v>7</v>
      </c>
      <c r="H8" s="102">
        <v>902</v>
      </c>
      <c r="I8" s="101" t="s">
        <v>19</v>
      </c>
      <c r="J8" s="101" t="s">
        <v>42</v>
      </c>
      <c r="K8" s="87" t="s">
        <v>32</v>
      </c>
      <c r="L8" s="88">
        <f>D8</f>
        <v>1748.9</v>
      </c>
      <c r="M8" s="100">
        <v>1749.1</v>
      </c>
      <c r="N8" s="100">
        <v>1749.1</v>
      </c>
    </row>
    <row r="9" spans="1:15" s="12" customFormat="1" ht="22.5" hidden="1" customHeight="1" x14ac:dyDescent="0.2">
      <c r="A9" s="110"/>
      <c r="B9" s="111"/>
      <c r="C9" s="108"/>
      <c r="D9" s="104"/>
      <c r="E9" s="104"/>
      <c r="F9" s="104"/>
      <c r="G9" s="109"/>
      <c r="H9" s="102"/>
      <c r="I9" s="101"/>
      <c r="J9" s="101"/>
      <c r="K9" s="87" t="s">
        <v>29</v>
      </c>
      <c r="L9" s="88">
        <v>0</v>
      </c>
      <c r="M9" s="88">
        <v>0</v>
      </c>
      <c r="N9" s="88">
        <v>0</v>
      </c>
    </row>
    <row r="10" spans="1:15" s="12" customFormat="1" ht="66.75" customHeight="1" x14ac:dyDescent="0.2">
      <c r="A10" s="29">
        <v>3</v>
      </c>
      <c r="B10" s="74" t="s">
        <v>119</v>
      </c>
      <c r="C10" s="30" t="s">
        <v>58</v>
      </c>
      <c r="D10" s="49">
        <f>L10</f>
        <v>0.4</v>
      </c>
      <c r="E10" s="63">
        <f t="shared" ref="E10:F11" si="0">M10</f>
        <v>0.4</v>
      </c>
      <c r="F10" s="63">
        <f t="shared" si="0"/>
        <v>0.4</v>
      </c>
      <c r="G10" s="72" t="s">
        <v>41</v>
      </c>
      <c r="H10" s="30">
        <v>902</v>
      </c>
      <c r="I10" s="27" t="s">
        <v>19</v>
      </c>
      <c r="J10" s="96" t="s">
        <v>44</v>
      </c>
      <c r="K10" s="87" t="s">
        <v>29</v>
      </c>
      <c r="L10" s="88">
        <v>0.4</v>
      </c>
      <c r="M10" s="88">
        <v>0.4</v>
      </c>
      <c r="N10" s="88">
        <v>0.4</v>
      </c>
    </row>
    <row r="11" spans="1:15" s="12" customFormat="1" ht="80.25" customHeight="1" x14ac:dyDescent="0.2">
      <c r="A11" s="29">
        <v>4</v>
      </c>
      <c r="B11" s="74" t="s">
        <v>116</v>
      </c>
      <c r="C11" s="30" t="s">
        <v>60</v>
      </c>
      <c r="D11" s="49">
        <f>L11</f>
        <v>194.3</v>
      </c>
      <c r="E11" s="63">
        <f t="shared" si="0"/>
        <v>13.4</v>
      </c>
      <c r="F11" s="63">
        <f t="shared" si="0"/>
        <v>14.6</v>
      </c>
      <c r="G11" s="72" t="s">
        <v>54</v>
      </c>
      <c r="H11" s="30">
        <v>902</v>
      </c>
      <c r="I11" s="27" t="s">
        <v>52</v>
      </c>
      <c r="J11" s="96" t="s">
        <v>53</v>
      </c>
      <c r="K11" s="87" t="s">
        <v>29</v>
      </c>
      <c r="L11" s="88">
        <v>194.3</v>
      </c>
      <c r="M11" s="88">
        <v>13.4</v>
      </c>
      <c r="N11" s="88">
        <v>14.6</v>
      </c>
    </row>
    <row r="12" spans="1:15" s="12" customFormat="1" ht="20.25" customHeight="1" x14ac:dyDescent="0.2">
      <c r="A12" s="110">
        <v>5</v>
      </c>
      <c r="B12" s="111" t="s">
        <v>131</v>
      </c>
      <c r="C12" s="108" t="s">
        <v>58</v>
      </c>
      <c r="D12" s="104">
        <f>L12+L13</f>
        <v>356.1</v>
      </c>
      <c r="E12" s="104">
        <f t="shared" ref="E12:F12" si="1">M12+M13</f>
        <v>356.1</v>
      </c>
      <c r="F12" s="104">
        <f t="shared" si="1"/>
        <v>356.1</v>
      </c>
      <c r="G12" s="109" t="s">
        <v>57</v>
      </c>
      <c r="H12" s="102">
        <v>902</v>
      </c>
      <c r="I12" s="101" t="s">
        <v>20</v>
      </c>
      <c r="J12" s="101" t="s">
        <v>45</v>
      </c>
      <c r="K12" s="87" t="s">
        <v>32</v>
      </c>
      <c r="L12" s="88">
        <v>329</v>
      </c>
      <c r="M12" s="88">
        <v>329</v>
      </c>
      <c r="N12" s="88">
        <v>329</v>
      </c>
    </row>
    <row r="13" spans="1:15" s="12" customFormat="1" ht="17.25" customHeight="1" x14ac:dyDescent="0.2">
      <c r="A13" s="110"/>
      <c r="B13" s="111"/>
      <c r="C13" s="108"/>
      <c r="D13" s="104"/>
      <c r="E13" s="104"/>
      <c r="F13" s="104"/>
      <c r="G13" s="109"/>
      <c r="H13" s="102"/>
      <c r="I13" s="101"/>
      <c r="J13" s="101"/>
      <c r="K13" s="87" t="s">
        <v>29</v>
      </c>
      <c r="L13" s="88">
        <v>27.1</v>
      </c>
      <c r="M13" s="88">
        <v>27.1</v>
      </c>
      <c r="N13" s="88">
        <v>27.1</v>
      </c>
    </row>
    <row r="14" spans="1:15" s="12" customFormat="1" ht="19.5" customHeight="1" x14ac:dyDescent="0.2">
      <c r="A14" s="110">
        <v>6</v>
      </c>
      <c r="B14" s="111" t="s">
        <v>118</v>
      </c>
      <c r="C14" s="108" t="s">
        <v>59</v>
      </c>
      <c r="D14" s="104">
        <f>L14+L15</f>
        <v>4426.8</v>
      </c>
      <c r="E14" s="104">
        <f t="shared" ref="E14:F14" si="2">M14+M15</f>
        <v>4941.3</v>
      </c>
      <c r="F14" s="104">
        <f t="shared" si="2"/>
        <v>6267.5</v>
      </c>
      <c r="G14" s="109" t="s">
        <v>84</v>
      </c>
      <c r="H14" s="102">
        <v>902</v>
      </c>
      <c r="I14" s="101" t="s">
        <v>49</v>
      </c>
      <c r="J14" s="101" t="s">
        <v>50</v>
      </c>
      <c r="K14" s="87" t="s">
        <v>32</v>
      </c>
      <c r="L14" s="88">
        <v>4176.8</v>
      </c>
      <c r="M14" s="88">
        <v>4691.3</v>
      </c>
      <c r="N14" s="88">
        <v>6017.5</v>
      </c>
    </row>
    <row r="15" spans="1:15" s="12" customFormat="1" ht="19.5" customHeight="1" x14ac:dyDescent="0.2">
      <c r="A15" s="110"/>
      <c r="B15" s="111"/>
      <c r="C15" s="108"/>
      <c r="D15" s="104"/>
      <c r="E15" s="104"/>
      <c r="F15" s="104"/>
      <c r="G15" s="109"/>
      <c r="H15" s="102"/>
      <c r="I15" s="101"/>
      <c r="J15" s="101"/>
      <c r="K15" s="87" t="s">
        <v>29</v>
      </c>
      <c r="L15" s="88">
        <v>250</v>
      </c>
      <c r="M15" s="88">
        <v>250</v>
      </c>
      <c r="N15" s="88">
        <v>250</v>
      </c>
    </row>
    <row r="16" spans="1:15" s="12" customFormat="1" ht="66" customHeight="1" x14ac:dyDescent="0.2">
      <c r="A16" s="29">
        <v>7</v>
      </c>
      <c r="B16" s="74" t="s">
        <v>144</v>
      </c>
      <c r="C16" s="42" t="s">
        <v>114</v>
      </c>
      <c r="D16" s="49">
        <f>L16</f>
        <v>2840</v>
      </c>
      <c r="E16" s="63">
        <f t="shared" ref="E16:F16" si="3">M16</f>
        <v>18033.400000000001</v>
      </c>
      <c r="F16" s="63">
        <f t="shared" si="3"/>
        <v>14426.7</v>
      </c>
      <c r="G16" s="74" t="s">
        <v>154</v>
      </c>
      <c r="H16" s="30">
        <v>902</v>
      </c>
      <c r="I16" s="27" t="s">
        <v>21</v>
      </c>
      <c r="J16" s="99" t="s">
        <v>141</v>
      </c>
      <c r="K16" s="87" t="s">
        <v>36</v>
      </c>
      <c r="L16" s="88">
        <v>2840</v>
      </c>
      <c r="M16" s="88">
        <v>18033.400000000001</v>
      </c>
      <c r="N16" s="88">
        <v>14426.7</v>
      </c>
    </row>
    <row r="17" spans="1:14" s="12" customFormat="1" ht="54" customHeight="1" x14ac:dyDescent="0.2">
      <c r="A17" s="110">
        <v>8</v>
      </c>
      <c r="B17" s="122" t="s">
        <v>120</v>
      </c>
      <c r="C17" s="108" t="s">
        <v>61</v>
      </c>
      <c r="D17" s="104">
        <f>L17+L18+L19</f>
        <v>472229.3</v>
      </c>
      <c r="E17" s="104">
        <f t="shared" ref="E17:F17" si="4">M17+M18+M19</f>
        <v>473417.7</v>
      </c>
      <c r="F17" s="104">
        <f t="shared" si="4"/>
        <v>474320.1</v>
      </c>
      <c r="G17" s="109" t="s">
        <v>148</v>
      </c>
      <c r="H17" s="102">
        <v>907</v>
      </c>
      <c r="I17" s="27" t="s">
        <v>30</v>
      </c>
      <c r="J17" s="97" t="s">
        <v>85</v>
      </c>
      <c r="K17" s="101" t="s">
        <v>31</v>
      </c>
      <c r="L17" s="88">
        <v>194045.7</v>
      </c>
      <c r="M17" s="88">
        <v>194411.6</v>
      </c>
      <c r="N17" s="88">
        <v>194688.6</v>
      </c>
    </row>
    <row r="18" spans="1:14" s="12" customFormat="1" ht="43.5" customHeight="1" x14ac:dyDescent="0.2">
      <c r="A18" s="110"/>
      <c r="B18" s="122"/>
      <c r="C18" s="108"/>
      <c r="D18" s="104"/>
      <c r="E18" s="104"/>
      <c r="F18" s="104"/>
      <c r="G18" s="109"/>
      <c r="H18" s="102"/>
      <c r="I18" s="27" t="s">
        <v>22</v>
      </c>
      <c r="J18" s="97" t="s">
        <v>86</v>
      </c>
      <c r="K18" s="101"/>
      <c r="L18" s="88">
        <v>273824.8</v>
      </c>
      <c r="M18" s="88">
        <v>274647.3</v>
      </c>
      <c r="N18" s="88">
        <v>275269.40000000002</v>
      </c>
    </row>
    <row r="19" spans="1:14" s="12" customFormat="1" ht="46.5" customHeight="1" x14ac:dyDescent="0.2">
      <c r="A19" s="110"/>
      <c r="B19" s="122"/>
      <c r="C19" s="108"/>
      <c r="D19" s="104"/>
      <c r="E19" s="104"/>
      <c r="F19" s="104"/>
      <c r="G19" s="109"/>
      <c r="H19" s="102"/>
      <c r="I19" s="27" t="s">
        <v>68</v>
      </c>
      <c r="J19" s="97" t="s">
        <v>86</v>
      </c>
      <c r="K19" s="101"/>
      <c r="L19" s="88">
        <v>4358.8</v>
      </c>
      <c r="M19" s="88">
        <v>4358.8</v>
      </c>
      <c r="N19" s="88">
        <v>4362.1000000000004</v>
      </c>
    </row>
    <row r="20" spans="1:14" s="12" customFormat="1" ht="56.25" customHeight="1" x14ac:dyDescent="0.2">
      <c r="A20" s="66">
        <v>9</v>
      </c>
      <c r="B20" s="78" t="s">
        <v>147</v>
      </c>
      <c r="C20" s="68" t="s">
        <v>58</v>
      </c>
      <c r="D20" s="67">
        <v>2493.1</v>
      </c>
      <c r="E20" s="67">
        <f>M20</f>
        <v>2650.4</v>
      </c>
      <c r="F20" s="67">
        <f>N20</f>
        <v>2650.4</v>
      </c>
      <c r="G20" s="75" t="s">
        <v>149</v>
      </c>
      <c r="H20" s="68">
        <v>907</v>
      </c>
      <c r="I20" s="70" t="s">
        <v>23</v>
      </c>
      <c r="J20" s="97" t="s">
        <v>87</v>
      </c>
      <c r="K20" s="87" t="s">
        <v>32</v>
      </c>
      <c r="L20" s="88">
        <f>D20</f>
        <v>2493.1</v>
      </c>
      <c r="M20" s="88">
        <v>2650.4</v>
      </c>
      <c r="N20" s="88">
        <v>2650.4</v>
      </c>
    </row>
    <row r="21" spans="1:14" s="12" customFormat="1" ht="19.5" customHeight="1" x14ac:dyDescent="0.2">
      <c r="A21" s="110">
        <v>10</v>
      </c>
      <c r="B21" s="111" t="s">
        <v>121</v>
      </c>
      <c r="C21" s="102" t="s">
        <v>58</v>
      </c>
      <c r="D21" s="104">
        <f>L21+L22</f>
        <v>6435.2</v>
      </c>
      <c r="E21" s="104">
        <f t="shared" ref="E21:F21" si="5">M21+M22</f>
        <v>8338.4</v>
      </c>
      <c r="F21" s="104">
        <f t="shared" si="5"/>
        <v>8338.4</v>
      </c>
      <c r="G21" s="109" t="s">
        <v>39</v>
      </c>
      <c r="H21" s="102">
        <v>907</v>
      </c>
      <c r="I21" s="101" t="s">
        <v>21</v>
      </c>
      <c r="J21" s="101" t="s">
        <v>88</v>
      </c>
      <c r="K21" s="87" t="s">
        <v>29</v>
      </c>
      <c r="L21" s="88">
        <f>128.1-3.2</f>
        <v>124.89999999999999</v>
      </c>
      <c r="M21" s="88">
        <v>166.8</v>
      </c>
      <c r="N21" s="88">
        <v>166.8</v>
      </c>
    </row>
    <row r="22" spans="1:14" s="12" customFormat="1" ht="35.25" customHeight="1" x14ac:dyDescent="0.2">
      <c r="A22" s="110"/>
      <c r="B22" s="111"/>
      <c r="C22" s="102"/>
      <c r="D22" s="104"/>
      <c r="E22" s="104"/>
      <c r="F22" s="104"/>
      <c r="G22" s="109"/>
      <c r="H22" s="102"/>
      <c r="I22" s="101"/>
      <c r="J22" s="101"/>
      <c r="K22" s="87" t="s">
        <v>33</v>
      </c>
      <c r="L22" s="100">
        <f>6468-157.7</f>
        <v>6310.3</v>
      </c>
      <c r="M22" s="88">
        <v>8171.6</v>
      </c>
      <c r="N22" s="88">
        <v>8171.6</v>
      </c>
    </row>
    <row r="23" spans="1:14" s="12" customFormat="1" ht="54.75" customHeight="1" x14ac:dyDescent="0.2">
      <c r="A23" s="29">
        <v>11</v>
      </c>
      <c r="B23" s="74" t="s">
        <v>150</v>
      </c>
      <c r="C23" s="31" t="s">
        <v>62</v>
      </c>
      <c r="D23" s="49">
        <v>60</v>
      </c>
      <c r="E23" s="63">
        <f t="shared" ref="E23:F24" si="6">M23</f>
        <v>30</v>
      </c>
      <c r="F23" s="63">
        <f t="shared" si="6"/>
        <v>30</v>
      </c>
      <c r="G23" s="72" t="s">
        <v>1</v>
      </c>
      <c r="H23" s="30">
        <v>907</v>
      </c>
      <c r="I23" s="27" t="s">
        <v>21</v>
      </c>
      <c r="J23" s="27" t="s">
        <v>89</v>
      </c>
      <c r="K23" s="87" t="s">
        <v>33</v>
      </c>
      <c r="L23" s="88">
        <v>60</v>
      </c>
      <c r="M23" s="88">
        <v>30</v>
      </c>
      <c r="N23" s="88">
        <v>30</v>
      </c>
    </row>
    <row r="24" spans="1:14" s="12" customFormat="1" ht="87" customHeight="1" x14ac:dyDescent="0.2">
      <c r="A24" s="29">
        <v>12</v>
      </c>
      <c r="B24" s="79" t="s">
        <v>146</v>
      </c>
      <c r="C24" s="30" t="s">
        <v>58</v>
      </c>
      <c r="D24" s="49">
        <v>8078.4</v>
      </c>
      <c r="E24" s="65">
        <f t="shared" si="6"/>
        <v>10711.2</v>
      </c>
      <c r="F24" s="65">
        <f t="shared" si="6"/>
        <v>11125.3</v>
      </c>
      <c r="G24" s="72" t="s">
        <v>151</v>
      </c>
      <c r="H24" s="30">
        <v>907</v>
      </c>
      <c r="I24" s="27" t="s">
        <v>21</v>
      </c>
      <c r="J24" s="27" t="s">
        <v>90</v>
      </c>
      <c r="K24" s="87" t="s">
        <v>33</v>
      </c>
      <c r="L24" s="100">
        <v>8078.4</v>
      </c>
      <c r="M24" s="88">
        <v>10711.2</v>
      </c>
      <c r="N24" s="88">
        <v>11125.3</v>
      </c>
    </row>
    <row r="25" spans="1:14" s="12" customFormat="1" ht="50.25" customHeight="1" x14ac:dyDescent="0.2">
      <c r="A25" s="110">
        <v>13</v>
      </c>
      <c r="B25" s="114" t="s">
        <v>145</v>
      </c>
      <c r="C25" s="108" t="s">
        <v>58</v>
      </c>
      <c r="D25" s="104">
        <f>L25+L26</f>
        <v>781.1</v>
      </c>
      <c r="E25" s="104">
        <f t="shared" ref="E25:F25" si="7">M25+M26</f>
        <v>1144.7</v>
      </c>
      <c r="F25" s="104">
        <f t="shared" si="7"/>
        <v>0</v>
      </c>
      <c r="G25" s="109" t="s">
        <v>152</v>
      </c>
      <c r="H25" s="102">
        <v>913</v>
      </c>
      <c r="I25" s="101" t="s">
        <v>23</v>
      </c>
      <c r="J25" s="101" t="s">
        <v>153</v>
      </c>
      <c r="K25" s="87" t="s">
        <v>29</v>
      </c>
      <c r="L25" s="91">
        <v>7.5</v>
      </c>
      <c r="M25" s="95">
        <v>11</v>
      </c>
      <c r="N25" s="91">
        <v>0</v>
      </c>
    </row>
    <row r="26" spans="1:14" s="12" customFormat="1" ht="19.5" customHeight="1" x14ac:dyDescent="0.2">
      <c r="A26" s="110"/>
      <c r="B26" s="114"/>
      <c r="C26" s="108"/>
      <c r="D26" s="104"/>
      <c r="E26" s="104"/>
      <c r="F26" s="104"/>
      <c r="G26" s="109"/>
      <c r="H26" s="102"/>
      <c r="I26" s="101"/>
      <c r="J26" s="101"/>
      <c r="K26" s="89" t="s">
        <v>33</v>
      </c>
      <c r="L26" s="93">
        <v>773.6</v>
      </c>
      <c r="M26" s="93">
        <v>1133.7</v>
      </c>
      <c r="N26" s="93">
        <v>0</v>
      </c>
    </row>
    <row r="27" spans="1:14" s="12" customFormat="1" ht="72" customHeight="1" x14ac:dyDescent="0.2">
      <c r="A27" s="29">
        <v>14</v>
      </c>
      <c r="B27" s="80" t="s">
        <v>156</v>
      </c>
      <c r="C27" s="45" t="s">
        <v>58</v>
      </c>
      <c r="D27" s="49">
        <v>81998.7</v>
      </c>
      <c r="E27" s="65">
        <f t="shared" ref="E27:F28" si="8">M27</f>
        <v>84446.5</v>
      </c>
      <c r="F27" s="65">
        <f t="shared" si="8"/>
        <v>84575.5</v>
      </c>
      <c r="G27" s="72" t="s">
        <v>157</v>
      </c>
      <c r="H27" s="30">
        <v>913</v>
      </c>
      <c r="I27" s="27" t="s">
        <v>55</v>
      </c>
      <c r="J27" s="27" t="s">
        <v>91</v>
      </c>
      <c r="K27" s="87" t="s">
        <v>31</v>
      </c>
      <c r="L27" s="92">
        <f>D27</f>
        <v>81998.7</v>
      </c>
      <c r="M27" s="92">
        <v>84446.5</v>
      </c>
      <c r="N27" s="92">
        <v>84575.5</v>
      </c>
    </row>
    <row r="28" spans="1:14" s="12" customFormat="1" ht="42.75" customHeight="1" x14ac:dyDescent="0.2">
      <c r="A28" s="85">
        <v>15</v>
      </c>
      <c r="B28" s="80" t="s">
        <v>160</v>
      </c>
      <c r="C28" s="90" t="s">
        <v>161</v>
      </c>
      <c r="D28" s="82">
        <f>L28</f>
        <v>0</v>
      </c>
      <c r="E28" s="82">
        <f t="shared" si="8"/>
        <v>0</v>
      </c>
      <c r="F28" s="82">
        <f t="shared" si="8"/>
        <v>7693.5</v>
      </c>
      <c r="G28" s="83" t="s">
        <v>159</v>
      </c>
      <c r="H28" s="84">
        <v>913</v>
      </c>
      <c r="I28" s="86" t="s">
        <v>55</v>
      </c>
      <c r="J28" s="86" t="s">
        <v>158</v>
      </c>
      <c r="K28" s="87" t="s">
        <v>31</v>
      </c>
      <c r="L28" s="92">
        <v>0</v>
      </c>
      <c r="M28" s="92">
        <v>0</v>
      </c>
      <c r="N28" s="92">
        <v>7693.5</v>
      </c>
    </row>
    <row r="29" spans="1:14" s="12" customFormat="1" ht="26.25" customHeight="1" x14ac:dyDescent="0.2">
      <c r="A29" s="110">
        <v>16</v>
      </c>
      <c r="B29" s="111" t="s">
        <v>122</v>
      </c>
      <c r="C29" s="102" t="s">
        <v>63</v>
      </c>
      <c r="D29" s="104">
        <f>L29+L30</f>
        <v>2520.1000000000004</v>
      </c>
      <c r="E29" s="104">
        <f t="shared" ref="E29:F29" si="9">M29+M30</f>
        <v>2698.5</v>
      </c>
      <c r="F29" s="104">
        <f t="shared" si="9"/>
        <v>2805.7000000000003</v>
      </c>
      <c r="G29" s="109" t="s">
        <v>40</v>
      </c>
      <c r="H29" s="102">
        <v>913</v>
      </c>
      <c r="I29" s="101" t="s">
        <v>24</v>
      </c>
      <c r="J29" s="101" t="s">
        <v>92</v>
      </c>
      <c r="K29" s="87" t="s">
        <v>29</v>
      </c>
      <c r="L29" s="92">
        <v>24.3</v>
      </c>
      <c r="M29" s="92">
        <v>27.1</v>
      </c>
      <c r="N29" s="92">
        <v>28.3</v>
      </c>
    </row>
    <row r="30" spans="1:14" s="12" customFormat="1" ht="20.25" customHeight="1" x14ac:dyDescent="0.2">
      <c r="A30" s="110"/>
      <c r="B30" s="111"/>
      <c r="C30" s="102"/>
      <c r="D30" s="104"/>
      <c r="E30" s="104"/>
      <c r="F30" s="104"/>
      <c r="G30" s="109"/>
      <c r="H30" s="102"/>
      <c r="I30" s="101"/>
      <c r="J30" s="101"/>
      <c r="K30" s="87" t="s">
        <v>33</v>
      </c>
      <c r="L30" s="92">
        <v>2495.8000000000002</v>
      </c>
      <c r="M30" s="92">
        <v>2671.4</v>
      </c>
      <c r="N30" s="92">
        <v>2777.4</v>
      </c>
    </row>
    <row r="31" spans="1:14" s="12" customFormat="1" ht="31.5" customHeight="1" x14ac:dyDescent="0.2">
      <c r="A31" s="110">
        <v>17</v>
      </c>
      <c r="B31" s="112" t="s">
        <v>123</v>
      </c>
      <c r="C31" s="108" t="s">
        <v>64</v>
      </c>
      <c r="D31" s="131">
        <v>66502.899999999994</v>
      </c>
      <c r="E31" s="131">
        <v>66461.8</v>
      </c>
      <c r="F31" s="131">
        <v>66445.3</v>
      </c>
      <c r="G31" s="109" t="s">
        <v>25</v>
      </c>
      <c r="H31" s="102">
        <v>913</v>
      </c>
      <c r="I31" s="101" t="s">
        <v>24</v>
      </c>
      <c r="J31" s="101" t="s">
        <v>93</v>
      </c>
      <c r="K31" s="87" t="s">
        <v>29</v>
      </c>
      <c r="L31" s="92">
        <f>D31-L32</f>
        <v>608</v>
      </c>
      <c r="M31" s="92">
        <f t="shared" ref="M31:N31" si="10">E31-M32</f>
        <v>632.90000000000873</v>
      </c>
      <c r="N31" s="92">
        <f t="shared" si="10"/>
        <v>658.80000000000291</v>
      </c>
    </row>
    <row r="32" spans="1:14" s="12" customFormat="1" ht="14.25" customHeight="1" x14ac:dyDescent="0.2">
      <c r="A32" s="110"/>
      <c r="B32" s="113"/>
      <c r="C32" s="108"/>
      <c r="D32" s="132"/>
      <c r="E32" s="132"/>
      <c r="F32" s="132"/>
      <c r="G32" s="109"/>
      <c r="H32" s="102"/>
      <c r="I32" s="101"/>
      <c r="J32" s="101"/>
      <c r="K32" s="87" t="s">
        <v>33</v>
      </c>
      <c r="L32" s="92">
        <v>65894.899999999994</v>
      </c>
      <c r="M32" s="92">
        <v>65828.899999999994</v>
      </c>
      <c r="N32" s="92">
        <v>65786.5</v>
      </c>
    </row>
    <row r="33" spans="1:14" s="12" customFormat="1" ht="26.25" customHeight="1" x14ac:dyDescent="0.2">
      <c r="A33" s="110">
        <v>18</v>
      </c>
      <c r="B33" s="111" t="s">
        <v>37</v>
      </c>
      <c r="C33" s="102" t="s">
        <v>66</v>
      </c>
      <c r="D33" s="104">
        <f>L33+L34</f>
        <v>44374.9</v>
      </c>
      <c r="E33" s="104">
        <v>60664.2</v>
      </c>
      <c r="F33" s="104">
        <v>62969.4</v>
      </c>
      <c r="G33" s="109" t="s">
        <v>4</v>
      </c>
      <c r="H33" s="102">
        <v>913</v>
      </c>
      <c r="I33" s="101" t="s">
        <v>24</v>
      </c>
      <c r="J33" s="101" t="s">
        <v>94</v>
      </c>
      <c r="K33" s="87" t="s">
        <v>29</v>
      </c>
      <c r="L33" s="92">
        <v>561.4</v>
      </c>
      <c r="M33" s="92">
        <f t="shared" ref="M33" si="11">E33-M34</f>
        <v>584.19999999999709</v>
      </c>
      <c r="N33" s="92">
        <f t="shared" ref="N33" si="12">F33-N34</f>
        <v>608.20000000000437</v>
      </c>
    </row>
    <row r="34" spans="1:14" s="13" customFormat="1" ht="26.25" customHeight="1" x14ac:dyDescent="0.2">
      <c r="A34" s="110"/>
      <c r="B34" s="111"/>
      <c r="C34" s="102"/>
      <c r="D34" s="104"/>
      <c r="E34" s="104"/>
      <c r="F34" s="104"/>
      <c r="G34" s="109"/>
      <c r="H34" s="102"/>
      <c r="I34" s="101"/>
      <c r="J34" s="101"/>
      <c r="K34" s="87" t="s">
        <v>33</v>
      </c>
      <c r="L34" s="32">
        <f>48675.3-4861.8</f>
        <v>43813.5</v>
      </c>
      <c r="M34" s="32">
        <v>60080</v>
      </c>
      <c r="N34" s="32">
        <v>62361.2</v>
      </c>
    </row>
    <row r="35" spans="1:14" s="13" customFormat="1" ht="30.75" customHeight="1" x14ac:dyDescent="0.2">
      <c r="A35" s="110">
        <v>19</v>
      </c>
      <c r="B35" s="111" t="s">
        <v>125</v>
      </c>
      <c r="C35" s="102" t="s">
        <v>58</v>
      </c>
      <c r="D35" s="104">
        <v>598</v>
      </c>
      <c r="E35" s="104">
        <v>614.79999999999995</v>
      </c>
      <c r="F35" s="104">
        <v>639.29999999999995</v>
      </c>
      <c r="G35" s="109" t="s">
        <v>5</v>
      </c>
      <c r="H35" s="102">
        <v>913</v>
      </c>
      <c r="I35" s="101" t="s">
        <v>24</v>
      </c>
      <c r="J35" s="101" t="s">
        <v>95</v>
      </c>
      <c r="K35" s="87" t="s">
        <v>29</v>
      </c>
      <c r="L35" s="92">
        <f t="shared" ref="L35:M35" si="13">D35-L36</f>
        <v>1</v>
      </c>
      <c r="M35" s="92">
        <f t="shared" si="13"/>
        <v>1.0999999999999091</v>
      </c>
      <c r="N35" s="92">
        <f t="shared" ref="N35" si="14">F35-N36</f>
        <v>1.1999999999999318</v>
      </c>
    </row>
    <row r="36" spans="1:14" s="12" customFormat="1" ht="15.75" customHeight="1" x14ac:dyDescent="0.2">
      <c r="A36" s="110"/>
      <c r="B36" s="111"/>
      <c r="C36" s="102"/>
      <c r="D36" s="104"/>
      <c r="E36" s="104"/>
      <c r="F36" s="104"/>
      <c r="G36" s="109"/>
      <c r="H36" s="102"/>
      <c r="I36" s="101"/>
      <c r="J36" s="101"/>
      <c r="K36" s="87" t="s">
        <v>33</v>
      </c>
      <c r="L36" s="92">
        <v>597</v>
      </c>
      <c r="M36" s="92">
        <v>613.70000000000005</v>
      </c>
      <c r="N36" s="92">
        <v>638.1</v>
      </c>
    </row>
    <row r="37" spans="1:14" s="12" customFormat="1" ht="25.5" customHeight="1" x14ac:dyDescent="0.2">
      <c r="A37" s="110">
        <v>20</v>
      </c>
      <c r="B37" s="111" t="s">
        <v>81</v>
      </c>
      <c r="C37" s="102" t="s">
        <v>58</v>
      </c>
      <c r="D37" s="104">
        <v>291.10000000000002</v>
      </c>
      <c r="E37" s="104">
        <v>302.89999999999998</v>
      </c>
      <c r="F37" s="104">
        <v>315.10000000000002</v>
      </c>
      <c r="G37" s="109" t="s">
        <v>96</v>
      </c>
      <c r="H37" s="102">
        <v>913</v>
      </c>
      <c r="I37" s="101" t="s">
        <v>24</v>
      </c>
      <c r="J37" s="124" t="s">
        <v>97</v>
      </c>
      <c r="K37" s="87" t="s">
        <v>29</v>
      </c>
      <c r="L37" s="92">
        <f>D37-L38</f>
        <v>6</v>
      </c>
      <c r="M37" s="92">
        <f t="shared" ref="M37" si="15">E37-M38</f>
        <v>6.1999999999999886</v>
      </c>
      <c r="N37" s="92">
        <f t="shared" ref="N37" si="16">F37-N38</f>
        <v>6.6000000000000227</v>
      </c>
    </row>
    <row r="38" spans="1:14" s="12" customFormat="1" ht="22.5" customHeight="1" x14ac:dyDescent="0.2">
      <c r="A38" s="110"/>
      <c r="B38" s="111"/>
      <c r="C38" s="102"/>
      <c r="D38" s="104"/>
      <c r="E38" s="104"/>
      <c r="F38" s="104"/>
      <c r="G38" s="109"/>
      <c r="H38" s="102"/>
      <c r="I38" s="101"/>
      <c r="J38" s="124"/>
      <c r="K38" s="87" t="s">
        <v>33</v>
      </c>
      <c r="L38" s="92">
        <v>285.10000000000002</v>
      </c>
      <c r="M38" s="92">
        <v>296.7</v>
      </c>
      <c r="N38" s="92">
        <v>308.5</v>
      </c>
    </row>
    <row r="39" spans="1:14" s="12" customFormat="1" ht="29.25" customHeight="1" x14ac:dyDescent="0.2">
      <c r="A39" s="110">
        <v>21</v>
      </c>
      <c r="B39" s="109" t="s">
        <v>126</v>
      </c>
      <c r="C39" s="133" t="s">
        <v>65</v>
      </c>
      <c r="D39" s="104">
        <v>1127.3</v>
      </c>
      <c r="E39" s="104">
        <v>1013</v>
      </c>
      <c r="F39" s="104">
        <v>1052.2</v>
      </c>
      <c r="G39" s="109" t="s">
        <v>99</v>
      </c>
      <c r="H39" s="102">
        <v>913</v>
      </c>
      <c r="I39" s="101" t="s">
        <v>24</v>
      </c>
      <c r="J39" s="101" t="s">
        <v>98</v>
      </c>
      <c r="K39" s="87" t="s">
        <v>29</v>
      </c>
      <c r="L39" s="92">
        <f>D39-L40</f>
        <v>14</v>
      </c>
      <c r="M39" s="92">
        <f t="shared" ref="M39" si="17">E39-M40</f>
        <v>11.5</v>
      </c>
      <c r="N39" s="92">
        <f t="shared" ref="N39" si="18">F39-N40</f>
        <v>12</v>
      </c>
    </row>
    <row r="40" spans="1:14" s="12" customFormat="1" ht="29.25" customHeight="1" x14ac:dyDescent="0.2">
      <c r="A40" s="110"/>
      <c r="B40" s="109"/>
      <c r="C40" s="133"/>
      <c r="D40" s="104"/>
      <c r="E40" s="104"/>
      <c r="F40" s="104"/>
      <c r="G40" s="109"/>
      <c r="H40" s="102"/>
      <c r="I40" s="101"/>
      <c r="J40" s="101"/>
      <c r="K40" s="87" t="s">
        <v>33</v>
      </c>
      <c r="L40" s="33">
        <v>1113.3</v>
      </c>
      <c r="M40" s="33">
        <v>1001.5</v>
      </c>
      <c r="N40" s="33">
        <v>1040.2</v>
      </c>
    </row>
    <row r="41" spans="1:14" s="12" customFormat="1" ht="27" customHeight="1" x14ac:dyDescent="0.2">
      <c r="A41" s="110">
        <v>22</v>
      </c>
      <c r="B41" s="140" t="s">
        <v>82</v>
      </c>
      <c r="C41" s="102" t="s">
        <v>58</v>
      </c>
      <c r="D41" s="104">
        <v>18701.7</v>
      </c>
      <c r="E41" s="104">
        <v>19377.599999999999</v>
      </c>
      <c r="F41" s="104">
        <v>20079.3</v>
      </c>
      <c r="G41" s="109" t="s">
        <v>100</v>
      </c>
      <c r="H41" s="102">
        <v>913</v>
      </c>
      <c r="I41" s="101" t="s">
        <v>24</v>
      </c>
      <c r="J41" s="101" t="s">
        <v>101</v>
      </c>
      <c r="K41" s="87" t="s">
        <v>29</v>
      </c>
      <c r="L41" s="92">
        <f>D41-L42</f>
        <v>176.20000000000073</v>
      </c>
      <c r="M41" s="92">
        <f t="shared" ref="M41" si="19">E41-M42</f>
        <v>157.39999999999782</v>
      </c>
      <c r="N41" s="92">
        <f t="shared" ref="N41" si="20">F41-N42</f>
        <v>163.79999999999927</v>
      </c>
    </row>
    <row r="42" spans="1:14" s="12" customFormat="1" ht="24" customHeight="1" x14ac:dyDescent="0.2">
      <c r="A42" s="110"/>
      <c r="B42" s="140"/>
      <c r="C42" s="102"/>
      <c r="D42" s="104"/>
      <c r="E42" s="104"/>
      <c r="F42" s="104"/>
      <c r="G42" s="109"/>
      <c r="H42" s="102"/>
      <c r="I42" s="101"/>
      <c r="J42" s="101"/>
      <c r="K42" s="87" t="s">
        <v>33</v>
      </c>
      <c r="L42" s="33">
        <v>18525.5</v>
      </c>
      <c r="M42" s="33">
        <v>19220.2</v>
      </c>
      <c r="N42" s="33">
        <v>19915.5</v>
      </c>
    </row>
    <row r="43" spans="1:14" s="12" customFormat="1" ht="27" customHeight="1" x14ac:dyDescent="0.2">
      <c r="A43" s="110">
        <v>23</v>
      </c>
      <c r="B43" s="109" t="s">
        <v>83</v>
      </c>
      <c r="C43" s="108" t="s">
        <v>58</v>
      </c>
      <c r="D43" s="104">
        <f>L43+L44</f>
        <v>59953</v>
      </c>
      <c r="E43" s="131">
        <v>71715.399999999994</v>
      </c>
      <c r="F43" s="131">
        <v>74375.5</v>
      </c>
      <c r="G43" s="109" t="s">
        <v>115</v>
      </c>
      <c r="H43" s="102">
        <v>913</v>
      </c>
      <c r="I43" s="101" t="s">
        <v>24</v>
      </c>
      <c r="J43" s="101" t="s">
        <v>102</v>
      </c>
      <c r="K43" s="87" t="s">
        <v>29</v>
      </c>
      <c r="L43" s="92">
        <v>699.3</v>
      </c>
      <c r="M43" s="92">
        <f t="shared" ref="M43" si="21">E43-M44</f>
        <v>624</v>
      </c>
      <c r="N43" s="92">
        <f t="shared" ref="N43" si="22">F43-N44</f>
        <v>650</v>
      </c>
    </row>
    <row r="44" spans="1:14" s="12" customFormat="1" ht="24.75" customHeight="1" x14ac:dyDescent="0.2">
      <c r="A44" s="110"/>
      <c r="B44" s="109"/>
      <c r="C44" s="108"/>
      <c r="D44" s="104"/>
      <c r="E44" s="132"/>
      <c r="F44" s="132"/>
      <c r="G44" s="109"/>
      <c r="H44" s="102"/>
      <c r="I44" s="101"/>
      <c r="J44" s="101"/>
      <c r="K44" s="87" t="s">
        <v>33</v>
      </c>
      <c r="L44" s="34">
        <f>66378.5-7124.8</f>
        <v>59253.7</v>
      </c>
      <c r="M44" s="34">
        <v>71091.399999999994</v>
      </c>
      <c r="N44" s="34">
        <v>73725.5</v>
      </c>
    </row>
    <row r="45" spans="1:14" s="12" customFormat="1" ht="57" customHeight="1" x14ac:dyDescent="0.2">
      <c r="A45" s="110">
        <v>24</v>
      </c>
      <c r="B45" s="111" t="s">
        <v>72</v>
      </c>
      <c r="C45" s="36" t="s">
        <v>58</v>
      </c>
      <c r="D45" s="49">
        <f>L45</f>
        <v>0</v>
      </c>
      <c r="E45" s="65">
        <f t="shared" ref="E45:F46" si="23">M45</f>
        <v>175</v>
      </c>
      <c r="F45" s="65">
        <f t="shared" si="23"/>
        <v>165.4</v>
      </c>
      <c r="G45" s="72" t="s">
        <v>78</v>
      </c>
      <c r="H45" s="30">
        <v>913</v>
      </c>
      <c r="I45" s="27" t="s">
        <v>24</v>
      </c>
      <c r="J45" s="61" t="s">
        <v>135</v>
      </c>
      <c r="K45" s="87" t="s">
        <v>29</v>
      </c>
      <c r="L45" s="92">
        <v>0</v>
      </c>
      <c r="M45" s="92">
        <v>175</v>
      </c>
      <c r="N45" s="92">
        <v>165.4</v>
      </c>
    </row>
    <row r="46" spans="1:14" s="12" customFormat="1" ht="36.75" customHeight="1" x14ac:dyDescent="0.2">
      <c r="A46" s="110"/>
      <c r="B46" s="111"/>
      <c r="C46" s="36" t="s">
        <v>73</v>
      </c>
      <c r="D46" s="47">
        <f>L46</f>
        <v>9933.5999999999985</v>
      </c>
      <c r="E46" s="64">
        <f t="shared" si="23"/>
        <v>13056.4</v>
      </c>
      <c r="F46" s="64">
        <f t="shared" si="23"/>
        <v>13107.1</v>
      </c>
      <c r="G46" s="72" t="s">
        <v>74</v>
      </c>
      <c r="H46" s="30">
        <v>913</v>
      </c>
      <c r="I46" s="27" t="s">
        <v>24</v>
      </c>
      <c r="J46" s="27" t="s">
        <v>103</v>
      </c>
      <c r="K46" s="87" t="s">
        <v>33</v>
      </c>
      <c r="L46" s="93">
        <f>13756.8-3823.2</f>
        <v>9933.5999999999985</v>
      </c>
      <c r="M46" s="93">
        <v>13056.4</v>
      </c>
      <c r="N46" s="93">
        <v>13107.1</v>
      </c>
    </row>
    <row r="47" spans="1:14" s="12" customFormat="1" ht="25.5" customHeight="1" x14ac:dyDescent="0.2">
      <c r="A47" s="138">
        <v>25</v>
      </c>
      <c r="B47" s="142" t="s">
        <v>155</v>
      </c>
      <c r="C47" s="125" t="s">
        <v>58</v>
      </c>
      <c r="D47" s="131">
        <f>L47+L48+L49+L50</f>
        <v>5962.1</v>
      </c>
      <c r="E47" s="131">
        <f t="shared" ref="E47:F47" si="24">M47+M48+M49+M50</f>
        <v>5972</v>
      </c>
      <c r="F47" s="131">
        <f t="shared" si="24"/>
        <v>6230.8</v>
      </c>
      <c r="G47" s="105" t="s">
        <v>138</v>
      </c>
      <c r="H47" s="43">
        <v>913</v>
      </c>
      <c r="I47" s="55" t="s">
        <v>21</v>
      </c>
      <c r="J47" s="61" t="s">
        <v>136</v>
      </c>
      <c r="K47" s="87" t="s">
        <v>29</v>
      </c>
      <c r="L47" s="92">
        <v>77</v>
      </c>
      <c r="M47" s="92">
        <v>78.099999999999994</v>
      </c>
      <c r="N47" s="92">
        <v>83.3</v>
      </c>
    </row>
    <row r="48" spans="1:14" s="12" customFormat="1" ht="20.25" customHeight="1" x14ac:dyDescent="0.2">
      <c r="A48" s="141"/>
      <c r="B48" s="143"/>
      <c r="C48" s="129"/>
      <c r="D48" s="145"/>
      <c r="E48" s="145"/>
      <c r="F48" s="145"/>
      <c r="G48" s="106"/>
      <c r="H48" s="125">
        <v>913</v>
      </c>
      <c r="I48" s="127" t="s">
        <v>21</v>
      </c>
      <c r="J48" s="127" t="s">
        <v>137</v>
      </c>
      <c r="K48" s="87" t="s">
        <v>29</v>
      </c>
      <c r="L48" s="92">
        <v>48.3</v>
      </c>
      <c r="M48" s="92">
        <v>605.9</v>
      </c>
      <c r="N48" s="92">
        <v>630</v>
      </c>
    </row>
    <row r="49" spans="1:14" s="12" customFormat="1" ht="21" customHeight="1" x14ac:dyDescent="0.2">
      <c r="A49" s="141"/>
      <c r="B49" s="143"/>
      <c r="C49" s="129"/>
      <c r="D49" s="145"/>
      <c r="E49" s="145"/>
      <c r="F49" s="145"/>
      <c r="G49" s="106"/>
      <c r="H49" s="129"/>
      <c r="I49" s="130"/>
      <c r="J49" s="130"/>
      <c r="K49" s="87" t="s">
        <v>70</v>
      </c>
      <c r="L49" s="92">
        <v>4837.1000000000004</v>
      </c>
      <c r="M49" s="92">
        <v>4400</v>
      </c>
      <c r="N49" s="92">
        <v>4400</v>
      </c>
    </row>
    <row r="50" spans="1:14" s="12" customFormat="1" ht="18.75" customHeight="1" x14ac:dyDescent="0.2">
      <c r="A50" s="139"/>
      <c r="B50" s="144"/>
      <c r="C50" s="126"/>
      <c r="D50" s="132"/>
      <c r="E50" s="132"/>
      <c r="F50" s="132"/>
      <c r="G50" s="107"/>
      <c r="H50" s="126"/>
      <c r="I50" s="128"/>
      <c r="J50" s="128"/>
      <c r="K50" s="87" t="s">
        <v>33</v>
      </c>
      <c r="L50" s="92">
        <v>999.7</v>
      </c>
      <c r="M50" s="92">
        <v>888</v>
      </c>
      <c r="N50" s="92">
        <v>1117.5</v>
      </c>
    </row>
    <row r="51" spans="1:14" s="41" customFormat="1" ht="56.25" customHeight="1" x14ac:dyDescent="0.2">
      <c r="A51" s="146">
        <v>26</v>
      </c>
      <c r="B51" s="112" t="s">
        <v>129</v>
      </c>
      <c r="C51" s="125" t="s">
        <v>58</v>
      </c>
      <c r="D51" s="131">
        <f>L51+L52</f>
        <v>656.2</v>
      </c>
      <c r="E51" s="131">
        <f t="shared" ref="E51:F51" si="25">M51+M52</f>
        <v>0</v>
      </c>
      <c r="F51" s="131">
        <f t="shared" si="25"/>
        <v>0</v>
      </c>
      <c r="G51" s="105" t="s">
        <v>140</v>
      </c>
      <c r="H51" s="48">
        <v>913</v>
      </c>
      <c r="I51" s="55" t="s">
        <v>24</v>
      </c>
      <c r="J51" s="55" t="s">
        <v>139</v>
      </c>
      <c r="K51" s="50" t="s">
        <v>29</v>
      </c>
      <c r="L51" s="92">
        <v>7</v>
      </c>
      <c r="M51" s="92">
        <v>0</v>
      </c>
      <c r="N51" s="92">
        <v>0</v>
      </c>
    </row>
    <row r="52" spans="1:14" s="41" customFormat="1" ht="51" customHeight="1" x14ac:dyDescent="0.2">
      <c r="A52" s="147"/>
      <c r="B52" s="113"/>
      <c r="C52" s="126"/>
      <c r="D52" s="132"/>
      <c r="E52" s="132"/>
      <c r="F52" s="132"/>
      <c r="G52" s="107"/>
      <c r="H52" s="48">
        <v>913</v>
      </c>
      <c r="I52" s="55" t="s">
        <v>24</v>
      </c>
      <c r="J52" s="55" t="s">
        <v>139</v>
      </c>
      <c r="K52" s="50" t="s">
        <v>33</v>
      </c>
      <c r="L52" s="92">
        <v>649.20000000000005</v>
      </c>
      <c r="M52" s="92">
        <v>0</v>
      </c>
      <c r="N52" s="92">
        <v>0</v>
      </c>
    </row>
    <row r="53" spans="1:14" s="41" customFormat="1" ht="26.25" customHeight="1" x14ac:dyDescent="0.2">
      <c r="A53" s="137">
        <v>27</v>
      </c>
      <c r="B53" s="109" t="s">
        <v>132</v>
      </c>
      <c r="C53" s="103" t="s">
        <v>58</v>
      </c>
      <c r="D53" s="104">
        <v>11098.9</v>
      </c>
      <c r="E53" s="104">
        <v>10384.700000000001</v>
      </c>
      <c r="F53" s="104">
        <v>10384.700000000001</v>
      </c>
      <c r="G53" s="109" t="s">
        <v>75</v>
      </c>
      <c r="H53" s="102">
        <v>913</v>
      </c>
      <c r="I53" s="101" t="s">
        <v>24</v>
      </c>
      <c r="J53" s="101" t="s">
        <v>104</v>
      </c>
      <c r="K53" s="40" t="s">
        <v>29</v>
      </c>
      <c r="L53" s="92">
        <f>D53-L54</f>
        <v>99.699999999998909</v>
      </c>
      <c r="M53" s="92">
        <f t="shared" ref="M53" si="26">E53-M54</f>
        <v>99.700000000000728</v>
      </c>
      <c r="N53" s="92">
        <f t="shared" ref="N53" si="27">F53-N54</f>
        <v>99.700000000000728</v>
      </c>
    </row>
    <row r="54" spans="1:14" s="41" customFormat="1" ht="26.25" customHeight="1" x14ac:dyDescent="0.2">
      <c r="A54" s="137"/>
      <c r="B54" s="109"/>
      <c r="C54" s="103"/>
      <c r="D54" s="104"/>
      <c r="E54" s="104"/>
      <c r="F54" s="104"/>
      <c r="G54" s="109"/>
      <c r="H54" s="102"/>
      <c r="I54" s="101"/>
      <c r="J54" s="101"/>
      <c r="K54" s="40" t="s">
        <v>33</v>
      </c>
      <c r="L54" s="34">
        <v>10999.2</v>
      </c>
      <c r="M54" s="34">
        <v>10285</v>
      </c>
      <c r="N54" s="34">
        <v>10285</v>
      </c>
    </row>
    <row r="55" spans="1:14" s="12" customFormat="1" ht="19.5" customHeight="1" x14ac:dyDescent="0.2">
      <c r="A55" s="110">
        <v>28</v>
      </c>
      <c r="B55" s="109" t="s">
        <v>133</v>
      </c>
      <c r="C55" s="102" t="s">
        <v>58</v>
      </c>
      <c r="D55" s="104">
        <f>L56+L55</f>
        <v>5931.8</v>
      </c>
      <c r="E55" s="104">
        <f t="shared" ref="E55:F55" si="28">M56+M55</f>
        <v>4204.5</v>
      </c>
      <c r="F55" s="104">
        <f t="shared" si="28"/>
        <v>4216.3999999999996</v>
      </c>
      <c r="G55" s="109" t="s">
        <v>76</v>
      </c>
      <c r="H55" s="102">
        <v>913</v>
      </c>
      <c r="I55" s="101" t="s">
        <v>24</v>
      </c>
      <c r="J55" s="101" t="s">
        <v>105</v>
      </c>
      <c r="K55" s="44" t="s">
        <v>29</v>
      </c>
      <c r="L55" s="34">
        <v>57.3</v>
      </c>
      <c r="M55" s="92">
        <v>44.4</v>
      </c>
      <c r="N55" s="92">
        <v>48.5</v>
      </c>
    </row>
    <row r="56" spans="1:14" s="12" customFormat="1" ht="19.5" customHeight="1" x14ac:dyDescent="0.2">
      <c r="A56" s="110"/>
      <c r="B56" s="109"/>
      <c r="C56" s="102"/>
      <c r="D56" s="104"/>
      <c r="E56" s="104"/>
      <c r="F56" s="104"/>
      <c r="G56" s="109"/>
      <c r="H56" s="102"/>
      <c r="I56" s="101"/>
      <c r="J56" s="101"/>
      <c r="K56" s="71" t="s">
        <v>33</v>
      </c>
      <c r="L56" s="34">
        <v>5874.5</v>
      </c>
      <c r="M56" s="92">
        <v>4160.1000000000004</v>
      </c>
      <c r="N56" s="92">
        <v>4167.8999999999996</v>
      </c>
    </row>
    <row r="57" spans="1:14" s="12" customFormat="1" ht="23.25" customHeight="1" x14ac:dyDescent="0.2">
      <c r="A57" s="110">
        <v>29</v>
      </c>
      <c r="B57" s="109" t="s">
        <v>11</v>
      </c>
      <c r="C57" s="102" t="s">
        <v>58</v>
      </c>
      <c r="D57" s="104">
        <v>28287.4</v>
      </c>
      <c r="E57" s="104">
        <v>27088.5</v>
      </c>
      <c r="F57" s="104">
        <v>28159.5</v>
      </c>
      <c r="G57" s="109" t="s">
        <v>6</v>
      </c>
      <c r="H57" s="102">
        <v>913</v>
      </c>
      <c r="I57" s="101" t="s">
        <v>21</v>
      </c>
      <c r="J57" s="101" t="s">
        <v>106</v>
      </c>
      <c r="K57" s="27" t="s">
        <v>29</v>
      </c>
      <c r="L57" s="92">
        <f>D57-L58</f>
        <v>273.80000000000291</v>
      </c>
      <c r="M57" s="92">
        <f t="shared" ref="M57" si="29">E57-M58</f>
        <v>283</v>
      </c>
      <c r="N57" s="92">
        <f t="shared" ref="N57" si="30">F57-N58</f>
        <v>294.59999999999854</v>
      </c>
    </row>
    <row r="58" spans="1:14" s="12" customFormat="1" ht="23.25" customHeight="1" x14ac:dyDescent="0.2">
      <c r="A58" s="110"/>
      <c r="B58" s="109"/>
      <c r="C58" s="102"/>
      <c r="D58" s="104"/>
      <c r="E58" s="104"/>
      <c r="F58" s="104"/>
      <c r="G58" s="109"/>
      <c r="H58" s="102"/>
      <c r="I58" s="101"/>
      <c r="J58" s="101"/>
      <c r="K58" s="27" t="s">
        <v>33</v>
      </c>
      <c r="L58" s="92">
        <v>28013.599999999999</v>
      </c>
      <c r="M58" s="92">
        <v>26805.5</v>
      </c>
      <c r="N58" s="92">
        <v>27864.9</v>
      </c>
    </row>
    <row r="59" spans="1:14" s="12" customFormat="1" ht="24" customHeight="1" x14ac:dyDescent="0.2">
      <c r="A59" s="110">
        <v>30</v>
      </c>
      <c r="B59" s="109" t="s">
        <v>10</v>
      </c>
      <c r="C59" s="102" t="s">
        <v>58</v>
      </c>
      <c r="D59" s="104">
        <v>2141.6</v>
      </c>
      <c r="E59" s="104">
        <v>3052.2</v>
      </c>
      <c r="F59" s="104">
        <v>3172</v>
      </c>
      <c r="G59" s="109" t="s">
        <v>3</v>
      </c>
      <c r="H59" s="102">
        <v>913</v>
      </c>
      <c r="I59" s="102">
        <v>1004</v>
      </c>
      <c r="J59" s="102" t="s">
        <v>107</v>
      </c>
      <c r="K59" s="27" t="s">
        <v>29</v>
      </c>
      <c r="L59" s="92">
        <v>28.1</v>
      </c>
      <c r="M59" s="92">
        <f t="shared" ref="M59" si="31">E59-M60</f>
        <v>29.299999999999727</v>
      </c>
      <c r="N59" s="92">
        <f t="shared" ref="N59" si="32">F59-N60</f>
        <v>30.5</v>
      </c>
    </row>
    <row r="60" spans="1:14" s="14" customFormat="1" ht="24" customHeight="1" x14ac:dyDescent="0.2">
      <c r="A60" s="110"/>
      <c r="B60" s="109"/>
      <c r="C60" s="102"/>
      <c r="D60" s="104"/>
      <c r="E60" s="104"/>
      <c r="F60" s="104"/>
      <c r="G60" s="109"/>
      <c r="H60" s="102"/>
      <c r="I60" s="102"/>
      <c r="J60" s="102"/>
      <c r="K60" s="30">
        <v>320</v>
      </c>
      <c r="L60" s="92">
        <v>2113.5</v>
      </c>
      <c r="M60" s="92">
        <v>3022.9</v>
      </c>
      <c r="N60" s="92">
        <v>3141.5</v>
      </c>
    </row>
    <row r="61" spans="1:14" s="14" customFormat="1" ht="34.5" customHeight="1" x14ac:dyDescent="0.2">
      <c r="A61" s="138">
        <v>31</v>
      </c>
      <c r="B61" s="105" t="s">
        <v>127</v>
      </c>
      <c r="C61" s="125" t="s">
        <v>58</v>
      </c>
      <c r="D61" s="131">
        <v>14893.3</v>
      </c>
      <c r="E61" s="131">
        <v>15545.2</v>
      </c>
      <c r="F61" s="131">
        <v>16177.1</v>
      </c>
      <c r="G61" s="105" t="s">
        <v>2</v>
      </c>
      <c r="H61" s="125">
        <v>913</v>
      </c>
      <c r="I61" s="127" t="s">
        <v>21</v>
      </c>
      <c r="J61" s="127" t="s">
        <v>108</v>
      </c>
      <c r="K61" s="37" t="s">
        <v>29</v>
      </c>
      <c r="L61" s="92">
        <f>D61-L62</f>
        <v>2</v>
      </c>
      <c r="M61" s="92">
        <f t="shared" ref="M61:N61" si="33">E61-M62</f>
        <v>2.1000000000003638</v>
      </c>
      <c r="N61" s="92">
        <f t="shared" si="33"/>
        <v>2.2000000000007276</v>
      </c>
    </row>
    <row r="62" spans="1:14" s="12" customFormat="1" ht="14.25" x14ac:dyDescent="0.2">
      <c r="A62" s="139"/>
      <c r="B62" s="107"/>
      <c r="C62" s="126"/>
      <c r="D62" s="132"/>
      <c r="E62" s="132"/>
      <c r="F62" s="132"/>
      <c r="G62" s="107"/>
      <c r="H62" s="126"/>
      <c r="I62" s="128"/>
      <c r="J62" s="128"/>
      <c r="K62" s="27" t="s">
        <v>33</v>
      </c>
      <c r="L62" s="92">
        <v>14891.3</v>
      </c>
      <c r="M62" s="92">
        <v>15543.1</v>
      </c>
      <c r="N62" s="92">
        <v>16174.9</v>
      </c>
    </row>
    <row r="63" spans="1:14" s="12" customFormat="1" ht="27.75" customHeight="1" x14ac:dyDescent="0.2">
      <c r="A63" s="110">
        <v>32</v>
      </c>
      <c r="B63" s="109" t="s">
        <v>128</v>
      </c>
      <c r="C63" s="102" t="s">
        <v>58</v>
      </c>
      <c r="D63" s="104">
        <v>3756.9</v>
      </c>
      <c r="E63" s="104">
        <v>4069.1</v>
      </c>
      <c r="F63" s="104">
        <v>4401.2</v>
      </c>
      <c r="G63" s="109" t="s">
        <v>8</v>
      </c>
      <c r="H63" s="102">
        <v>913</v>
      </c>
      <c r="I63" s="101" t="s">
        <v>21</v>
      </c>
      <c r="J63" s="101" t="s">
        <v>109</v>
      </c>
      <c r="K63" s="27" t="s">
        <v>29</v>
      </c>
      <c r="L63" s="92">
        <v>39.1</v>
      </c>
      <c r="M63" s="92">
        <f t="shared" ref="M63" si="34">E63-M64</f>
        <v>39.099999999999909</v>
      </c>
      <c r="N63" s="92">
        <f t="shared" ref="N63" si="35">F63-N64</f>
        <v>42.399999999999636</v>
      </c>
    </row>
    <row r="64" spans="1:14" s="12" customFormat="1" ht="27.75" customHeight="1" x14ac:dyDescent="0.2">
      <c r="A64" s="110"/>
      <c r="B64" s="109"/>
      <c r="C64" s="102"/>
      <c r="D64" s="104"/>
      <c r="E64" s="104"/>
      <c r="F64" s="104"/>
      <c r="G64" s="109"/>
      <c r="H64" s="102"/>
      <c r="I64" s="101"/>
      <c r="J64" s="101"/>
      <c r="K64" s="27" t="s">
        <v>33</v>
      </c>
      <c r="L64" s="92">
        <v>3717.8</v>
      </c>
      <c r="M64" s="92">
        <v>4030</v>
      </c>
      <c r="N64" s="92">
        <v>4358.8</v>
      </c>
    </row>
    <row r="65" spans="1:15" s="12" customFormat="1" ht="25.5" customHeight="1" x14ac:dyDescent="0.2">
      <c r="A65" s="110">
        <v>33</v>
      </c>
      <c r="B65" s="109" t="s">
        <v>56</v>
      </c>
      <c r="C65" s="102" t="s">
        <v>58</v>
      </c>
      <c r="D65" s="104">
        <v>423.6</v>
      </c>
      <c r="E65" s="104">
        <f t="shared" ref="E65:F65" si="36">M66+M65</f>
        <v>870.1</v>
      </c>
      <c r="F65" s="104">
        <f t="shared" si="36"/>
        <v>943.4</v>
      </c>
      <c r="G65" s="109" t="s">
        <v>0</v>
      </c>
      <c r="H65" s="102">
        <v>913</v>
      </c>
      <c r="I65" s="101" t="s">
        <v>21</v>
      </c>
      <c r="J65" s="101" t="s">
        <v>110</v>
      </c>
      <c r="K65" s="27" t="s">
        <v>29</v>
      </c>
      <c r="L65" s="92">
        <v>7.7</v>
      </c>
      <c r="M65" s="92">
        <v>8</v>
      </c>
      <c r="N65" s="92">
        <v>8.4</v>
      </c>
    </row>
    <row r="66" spans="1:15" s="12" customFormat="1" ht="25.5" customHeight="1" x14ac:dyDescent="0.2">
      <c r="A66" s="110"/>
      <c r="B66" s="109"/>
      <c r="C66" s="102"/>
      <c r="D66" s="104"/>
      <c r="E66" s="104"/>
      <c r="F66" s="104"/>
      <c r="G66" s="109"/>
      <c r="H66" s="102"/>
      <c r="I66" s="101"/>
      <c r="J66" s="101"/>
      <c r="K66" s="27" t="s">
        <v>33</v>
      </c>
      <c r="L66" s="92">
        <f>D65-L65</f>
        <v>415.90000000000003</v>
      </c>
      <c r="M66" s="92">
        <v>862.1</v>
      </c>
      <c r="N66" s="92">
        <v>935</v>
      </c>
    </row>
    <row r="67" spans="1:15" s="12" customFormat="1" ht="40.5" customHeight="1" x14ac:dyDescent="0.2">
      <c r="A67" s="138">
        <v>34</v>
      </c>
      <c r="B67" s="112" t="s">
        <v>134</v>
      </c>
      <c r="C67" s="125" t="s">
        <v>58</v>
      </c>
      <c r="D67" s="131">
        <v>1344.2</v>
      </c>
      <c r="E67" s="131">
        <v>1395.4</v>
      </c>
      <c r="F67" s="131">
        <v>1448.5</v>
      </c>
      <c r="G67" s="105" t="s">
        <v>79</v>
      </c>
      <c r="H67" s="38">
        <v>913</v>
      </c>
      <c r="I67" s="39" t="s">
        <v>21</v>
      </c>
      <c r="J67" s="39" t="s">
        <v>111</v>
      </c>
      <c r="K67" s="50" t="s">
        <v>29</v>
      </c>
      <c r="L67" s="92">
        <f>D67-L68</f>
        <v>13</v>
      </c>
      <c r="M67" s="92">
        <f t="shared" ref="M67" si="37">E67-M68</f>
        <v>13.5</v>
      </c>
      <c r="N67" s="92">
        <f t="shared" ref="N67" si="38">F67-N68</f>
        <v>14.099999999999909</v>
      </c>
    </row>
    <row r="68" spans="1:15" s="12" customFormat="1" ht="32.25" customHeight="1" x14ac:dyDescent="0.2">
      <c r="A68" s="139"/>
      <c r="B68" s="113"/>
      <c r="C68" s="126"/>
      <c r="D68" s="132"/>
      <c r="E68" s="132"/>
      <c r="F68" s="132"/>
      <c r="G68" s="107"/>
      <c r="H68" s="48">
        <v>913</v>
      </c>
      <c r="I68" s="50" t="s">
        <v>21</v>
      </c>
      <c r="J68" s="50" t="s">
        <v>111</v>
      </c>
      <c r="K68" s="50" t="s">
        <v>33</v>
      </c>
      <c r="L68" s="94">
        <v>1331.2</v>
      </c>
      <c r="M68" s="94">
        <v>1381.9</v>
      </c>
      <c r="N68" s="94">
        <v>1434.4</v>
      </c>
    </row>
    <row r="69" spans="1:15" s="12" customFormat="1" ht="21" customHeight="1" x14ac:dyDescent="0.2">
      <c r="A69" s="110">
        <v>35</v>
      </c>
      <c r="B69" s="111" t="s">
        <v>124</v>
      </c>
      <c r="C69" s="102" t="s">
        <v>58</v>
      </c>
      <c r="D69" s="104">
        <f>L69+L70+L71+L72</f>
        <v>31056.799999999999</v>
      </c>
      <c r="E69" s="104">
        <f t="shared" ref="E69:F69" si="39">M69+M70+M71+M72</f>
        <v>31901.599999999999</v>
      </c>
      <c r="F69" s="104">
        <f t="shared" si="39"/>
        <v>31901.599999999999</v>
      </c>
      <c r="G69" s="109" t="s">
        <v>51</v>
      </c>
      <c r="H69" s="102">
        <v>913</v>
      </c>
      <c r="I69" s="101" t="s">
        <v>34</v>
      </c>
      <c r="J69" s="101" t="s">
        <v>112</v>
      </c>
      <c r="K69" s="27" t="s">
        <v>32</v>
      </c>
      <c r="L69" s="98">
        <v>25711.200000000001</v>
      </c>
      <c r="M69" s="98">
        <v>26556</v>
      </c>
      <c r="N69" s="98">
        <v>26556</v>
      </c>
    </row>
    <row r="70" spans="1:15" s="12" customFormat="1" ht="13.5" customHeight="1" x14ac:dyDescent="0.2">
      <c r="A70" s="110"/>
      <c r="B70" s="111"/>
      <c r="C70" s="102"/>
      <c r="D70" s="104"/>
      <c r="E70" s="104"/>
      <c r="F70" s="104"/>
      <c r="G70" s="109"/>
      <c r="H70" s="102"/>
      <c r="I70" s="101"/>
      <c r="J70" s="101"/>
      <c r="K70" s="27" t="s">
        <v>29</v>
      </c>
      <c r="L70" s="98">
        <v>1399.4</v>
      </c>
      <c r="M70" s="98">
        <v>1399.4</v>
      </c>
      <c r="N70" s="98">
        <v>1399.4</v>
      </c>
    </row>
    <row r="71" spans="1:15" s="12" customFormat="1" ht="13.5" customHeight="1" x14ac:dyDescent="0.2">
      <c r="A71" s="110"/>
      <c r="B71" s="111"/>
      <c r="C71" s="102"/>
      <c r="D71" s="104"/>
      <c r="E71" s="104"/>
      <c r="F71" s="104"/>
      <c r="G71" s="109"/>
      <c r="H71" s="102"/>
      <c r="I71" s="101"/>
      <c r="J71" s="101"/>
      <c r="K71" s="27" t="s">
        <v>35</v>
      </c>
      <c r="L71" s="98">
        <v>0.6</v>
      </c>
      <c r="M71" s="98">
        <v>0.6</v>
      </c>
      <c r="N71" s="98">
        <v>0.6</v>
      </c>
    </row>
    <row r="72" spans="1:15" s="12" customFormat="1" ht="13.5" customHeight="1" x14ac:dyDescent="0.2">
      <c r="A72" s="110"/>
      <c r="B72" s="111"/>
      <c r="C72" s="102"/>
      <c r="D72" s="104"/>
      <c r="E72" s="104"/>
      <c r="F72" s="104"/>
      <c r="G72" s="109"/>
      <c r="H72" s="30">
        <v>902</v>
      </c>
      <c r="I72" s="27" t="s">
        <v>34</v>
      </c>
      <c r="J72" s="27" t="s">
        <v>113</v>
      </c>
      <c r="K72" s="27" t="s">
        <v>31</v>
      </c>
      <c r="L72" s="94">
        <v>3945.6</v>
      </c>
      <c r="M72" s="94">
        <v>3945.6</v>
      </c>
      <c r="N72" s="94">
        <v>3945.6</v>
      </c>
    </row>
    <row r="73" spans="1:15" s="12" customFormat="1" ht="21.75" customHeight="1" x14ac:dyDescent="0.2">
      <c r="A73" s="110">
        <v>36</v>
      </c>
      <c r="B73" s="134" t="s">
        <v>130</v>
      </c>
      <c r="C73" s="108" t="s">
        <v>67</v>
      </c>
      <c r="D73" s="104">
        <f>L73+L74+L75</f>
        <v>4663</v>
      </c>
      <c r="E73" s="104">
        <f t="shared" ref="E73:F73" si="40">M73+M74+M75</f>
        <v>3939.7999999999997</v>
      </c>
      <c r="F73" s="104">
        <f t="shared" si="40"/>
        <v>4105.5</v>
      </c>
      <c r="G73" s="105" t="s">
        <v>69</v>
      </c>
      <c r="H73" s="102">
        <v>917</v>
      </c>
      <c r="I73" s="101" t="s">
        <v>20</v>
      </c>
      <c r="J73" s="101" t="s">
        <v>46</v>
      </c>
      <c r="K73" s="27" t="s">
        <v>32</v>
      </c>
      <c r="L73" s="94">
        <v>3485.5</v>
      </c>
      <c r="M73" s="94">
        <v>3745.6</v>
      </c>
      <c r="N73" s="94">
        <v>3899.5</v>
      </c>
    </row>
    <row r="74" spans="1:15" s="12" customFormat="1" ht="14.25" x14ac:dyDescent="0.2">
      <c r="A74" s="110"/>
      <c r="B74" s="135"/>
      <c r="C74" s="108"/>
      <c r="D74" s="104"/>
      <c r="E74" s="104"/>
      <c r="F74" s="104"/>
      <c r="G74" s="106"/>
      <c r="H74" s="102"/>
      <c r="I74" s="101"/>
      <c r="J74" s="101"/>
      <c r="K74" s="27" t="s">
        <v>29</v>
      </c>
      <c r="L74" s="69">
        <v>186.8</v>
      </c>
      <c r="M74" s="69">
        <v>194.2</v>
      </c>
      <c r="N74" s="28">
        <v>206</v>
      </c>
    </row>
    <row r="75" spans="1:15" s="12" customFormat="1" ht="14.25" x14ac:dyDescent="0.2">
      <c r="A75" s="110"/>
      <c r="B75" s="136"/>
      <c r="C75" s="108"/>
      <c r="D75" s="104"/>
      <c r="E75" s="104"/>
      <c r="F75" s="104"/>
      <c r="G75" s="107"/>
      <c r="H75" s="102"/>
      <c r="I75" s="101"/>
      <c r="J75" s="27" t="s">
        <v>77</v>
      </c>
      <c r="K75" s="27" t="s">
        <v>32</v>
      </c>
      <c r="L75" s="28">
        <f>993.8-3.1</f>
        <v>990.69999999999993</v>
      </c>
      <c r="M75" s="28">
        <v>0</v>
      </c>
      <c r="N75" s="28">
        <v>0</v>
      </c>
    </row>
    <row r="76" spans="1:15" s="2" customFormat="1" ht="18.75" customHeight="1" x14ac:dyDescent="0.2">
      <c r="A76" s="35"/>
      <c r="B76" s="81" t="s">
        <v>26</v>
      </c>
      <c r="C76" s="29"/>
      <c r="D76" s="51">
        <f>SUM(D6:D75)</f>
        <v>896735.2</v>
      </c>
      <c r="E76" s="56">
        <f t="shared" ref="E76:F76" si="41">SUM(E6:E75)</f>
        <v>951209.8</v>
      </c>
      <c r="F76" s="56">
        <f t="shared" si="41"/>
        <v>965517.10000000009</v>
      </c>
      <c r="G76" s="123"/>
      <c r="H76" s="123"/>
      <c r="I76" s="123"/>
      <c r="J76" s="123"/>
      <c r="K76" s="123"/>
      <c r="L76" s="26">
        <f>SUM(L6:L75)</f>
        <v>896735.19999999984</v>
      </c>
      <c r="M76" s="56">
        <f t="shared" ref="M76:N76" si="42">SUM(M6:M75)</f>
        <v>951209.7999999997</v>
      </c>
      <c r="N76" s="56">
        <f t="shared" si="42"/>
        <v>965517.1</v>
      </c>
      <c r="O76" s="20"/>
    </row>
    <row r="77" spans="1:15" x14ac:dyDescent="0.2">
      <c r="E77" s="17"/>
      <c r="H77" s="6"/>
      <c r="I77" s="6"/>
      <c r="K77" s="7"/>
      <c r="M77" s="19"/>
      <c r="N77" s="16"/>
    </row>
    <row r="78" spans="1:15" x14ac:dyDescent="0.2">
      <c r="C78" s="8"/>
      <c r="D78" s="18"/>
      <c r="G78" s="76"/>
      <c r="H78" s="9"/>
      <c r="I78" s="9"/>
      <c r="J78" s="10"/>
      <c r="K78" s="9"/>
      <c r="L78" s="18"/>
      <c r="M78" s="18"/>
      <c r="N78" s="18"/>
    </row>
    <row r="79" spans="1:15" x14ac:dyDescent="0.2">
      <c r="C79" s="8"/>
      <c r="D79" s="18"/>
      <c r="G79" s="76"/>
      <c r="H79" s="9"/>
      <c r="I79" s="9"/>
      <c r="J79" s="8"/>
      <c r="K79" s="9"/>
      <c r="L79" s="18"/>
      <c r="M79" s="18"/>
      <c r="N79" s="18"/>
    </row>
    <row r="80" spans="1:15" x14ac:dyDescent="0.2">
      <c r="C80" s="8"/>
      <c r="D80" s="18"/>
      <c r="G80" s="76"/>
      <c r="H80" s="9"/>
      <c r="I80" s="9"/>
      <c r="J80" s="8"/>
      <c r="K80" s="9"/>
      <c r="L80" s="18"/>
    </row>
    <row r="81" spans="3:13" x14ac:dyDescent="0.2">
      <c r="C81" s="8"/>
      <c r="D81" s="18"/>
      <c r="G81" s="76"/>
      <c r="H81" s="9"/>
      <c r="I81" s="9"/>
      <c r="J81" s="8"/>
      <c r="K81" s="9"/>
      <c r="L81" s="18"/>
    </row>
    <row r="82" spans="3:13" x14ac:dyDescent="0.2">
      <c r="C82" s="8"/>
      <c r="D82" s="18"/>
      <c r="E82" s="18"/>
      <c r="F82" s="18"/>
      <c r="G82" s="76"/>
      <c r="H82" s="9"/>
      <c r="I82" s="9"/>
      <c r="J82" s="21"/>
      <c r="K82" s="22"/>
      <c r="L82" s="23"/>
      <c r="M82" s="24"/>
    </row>
    <row r="83" spans="3:13" x14ac:dyDescent="0.2">
      <c r="C83" s="8"/>
      <c r="D83" s="18"/>
      <c r="G83" s="76"/>
      <c r="H83" s="9"/>
      <c r="I83" s="9"/>
      <c r="J83" s="57">
        <f>L76-D76</f>
        <v>0</v>
      </c>
      <c r="K83" s="57">
        <f>M76-E76</f>
        <v>0</v>
      </c>
      <c r="L83" s="57">
        <f>N76-F76</f>
        <v>0</v>
      </c>
      <c r="M83" s="24"/>
    </row>
    <row r="84" spans="3:13" x14ac:dyDescent="0.2">
      <c r="C84" s="8"/>
      <c r="D84" s="18"/>
      <c r="G84" s="76"/>
      <c r="H84" s="9"/>
      <c r="I84" s="9"/>
      <c r="J84" s="58"/>
      <c r="K84" s="59"/>
      <c r="L84" s="60"/>
    </row>
    <row r="85" spans="3:13" x14ac:dyDescent="0.2">
      <c r="C85" s="8"/>
      <c r="D85" s="18"/>
      <c r="G85" s="76"/>
      <c r="H85" s="9"/>
      <c r="I85" s="9"/>
      <c r="J85" s="8"/>
      <c r="K85" s="9"/>
      <c r="L85" s="18"/>
    </row>
    <row r="86" spans="3:13" x14ac:dyDescent="0.2">
      <c r="C86" s="8"/>
      <c r="D86" s="18"/>
      <c r="G86" s="76"/>
      <c r="H86" s="9"/>
      <c r="I86" s="9"/>
      <c r="J86" s="8"/>
      <c r="K86" s="9"/>
      <c r="L86" s="18"/>
    </row>
  </sheetData>
  <mergeCells count="278">
    <mergeCell ref="G67:G68"/>
    <mergeCell ref="A47:A50"/>
    <mergeCell ref="B47:B50"/>
    <mergeCell ref="D47:D50"/>
    <mergeCell ref="E47:E50"/>
    <mergeCell ref="F47:F50"/>
    <mergeCell ref="A51:A52"/>
    <mergeCell ref="B51:B52"/>
    <mergeCell ref="C51:C52"/>
    <mergeCell ref="D51:D52"/>
    <mergeCell ref="E51:E52"/>
    <mergeCell ref="F51:F52"/>
    <mergeCell ref="A67:A68"/>
    <mergeCell ref="B67:B68"/>
    <mergeCell ref="C67:C68"/>
    <mergeCell ref="D67:D68"/>
    <mergeCell ref="E67:E68"/>
    <mergeCell ref="F67:F68"/>
    <mergeCell ref="F65:F66"/>
    <mergeCell ref="F61:F62"/>
    <mergeCell ref="C61:C62"/>
    <mergeCell ref="G61:G62"/>
    <mergeCell ref="G65:G66"/>
    <mergeCell ref="G63:G64"/>
    <mergeCell ref="E37:E38"/>
    <mergeCell ref="F39:F40"/>
    <mergeCell ref="F41:F42"/>
    <mergeCell ref="C37:C38"/>
    <mergeCell ref="E57:E58"/>
    <mergeCell ref="B57:B58"/>
    <mergeCell ref="D61:D62"/>
    <mergeCell ref="A37:A38"/>
    <mergeCell ref="B41:B42"/>
    <mergeCell ref="A41:A42"/>
    <mergeCell ref="B45:B46"/>
    <mergeCell ref="B55:B56"/>
    <mergeCell ref="B53:B54"/>
    <mergeCell ref="A45:A46"/>
    <mergeCell ref="A59:A60"/>
    <mergeCell ref="B37:B38"/>
    <mergeCell ref="B73:B75"/>
    <mergeCell ref="A73:A75"/>
    <mergeCell ref="D39:D40"/>
    <mergeCell ref="D57:D58"/>
    <mergeCell ref="A69:A72"/>
    <mergeCell ref="A63:A64"/>
    <mergeCell ref="D63:D64"/>
    <mergeCell ref="E63:E64"/>
    <mergeCell ref="C65:C66"/>
    <mergeCell ref="A65:A66"/>
    <mergeCell ref="B65:B66"/>
    <mergeCell ref="B63:B64"/>
    <mergeCell ref="C63:C64"/>
    <mergeCell ref="D65:D66"/>
    <mergeCell ref="C41:C42"/>
    <mergeCell ref="B69:B72"/>
    <mergeCell ref="E61:E62"/>
    <mergeCell ref="C69:C72"/>
    <mergeCell ref="D69:D72"/>
    <mergeCell ref="E69:E72"/>
    <mergeCell ref="A53:A54"/>
    <mergeCell ref="B61:B62"/>
    <mergeCell ref="A61:A62"/>
    <mergeCell ref="B39:B40"/>
    <mergeCell ref="G47:G50"/>
    <mergeCell ref="G51:G52"/>
    <mergeCell ref="A39:A40"/>
    <mergeCell ref="C39:C40"/>
    <mergeCell ref="A43:A44"/>
    <mergeCell ref="B59:B60"/>
    <mergeCell ref="A57:A58"/>
    <mergeCell ref="F57:F58"/>
    <mergeCell ref="C47:C50"/>
    <mergeCell ref="C43:C44"/>
    <mergeCell ref="A55:A56"/>
    <mergeCell ref="G39:G40"/>
    <mergeCell ref="F43:F44"/>
    <mergeCell ref="E43:E44"/>
    <mergeCell ref="G41:G42"/>
    <mergeCell ref="E39:E40"/>
    <mergeCell ref="K17:K19"/>
    <mergeCell ref="H17:H19"/>
    <mergeCell ref="D17:D19"/>
    <mergeCell ref="F31:F32"/>
    <mergeCell ref="E21:E22"/>
    <mergeCell ref="G21:G22"/>
    <mergeCell ref="G25:G26"/>
    <mergeCell ref="H21:H22"/>
    <mergeCell ref="E25:E26"/>
    <mergeCell ref="H31:H32"/>
    <mergeCell ref="D21:D22"/>
    <mergeCell ref="F25:F26"/>
    <mergeCell ref="D29:D30"/>
    <mergeCell ref="D31:D32"/>
    <mergeCell ref="D25:D26"/>
    <mergeCell ref="G31:G32"/>
    <mergeCell ref="H29:H30"/>
    <mergeCell ref="J21:J22"/>
    <mergeCell ref="J25:J26"/>
    <mergeCell ref="I25:I26"/>
    <mergeCell ref="J29:J30"/>
    <mergeCell ref="J31:J32"/>
    <mergeCell ref="E31:E32"/>
    <mergeCell ref="E29:E30"/>
    <mergeCell ref="E17:E19"/>
    <mergeCell ref="J63:J64"/>
    <mergeCell ref="I63:I64"/>
    <mergeCell ref="D33:D34"/>
    <mergeCell ref="D43:D44"/>
    <mergeCell ref="J55:J56"/>
    <mergeCell ref="G55:G56"/>
    <mergeCell ref="G53:G54"/>
    <mergeCell ref="H53:H54"/>
    <mergeCell ref="I53:I54"/>
    <mergeCell ref="J53:J54"/>
    <mergeCell ref="D55:D56"/>
    <mergeCell ref="E55:E56"/>
    <mergeCell ref="F55:F56"/>
    <mergeCell ref="H59:H60"/>
    <mergeCell ref="I37:I38"/>
    <mergeCell ref="F37:F38"/>
    <mergeCell ref="I41:I42"/>
    <mergeCell ref="I33:I34"/>
    <mergeCell ref="D37:D38"/>
    <mergeCell ref="I35:I36"/>
    <mergeCell ref="H37:H38"/>
    <mergeCell ref="H43:H44"/>
    <mergeCell ref="J61:J62"/>
    <mergeCell ref="J39:J40"/>
    <mergeCell ref="I39:I40"/>
    <mergeCell ref="H61:H62"/>
    <mergeCell ref="I61:I62"/>
    <mergeCell ref="H63:H64"/>
    <mergeCell ref="I65:I66"/>
    <mergeCell ref="H48:H50"/>
    <mergeCell ref="I48:I50"/>
    <mergeCell ref="H65:H66"/>
    <mergeCell ref="I43:I44"/>
    <mergeCell ref="J43:J44"/>
    <mergeCell ref="H39:H40"/>
    <mergeCell ref="H41:H42"/>
    <mergeCell ref="J48:J50"/>
    <mergeCell ref="A35:A36"/>
    <mergeCell ref="B43:B44"/>
    <mergeCell ref="D41:D42"/>
    <mergeCell ref="G76:K76"/>
    <mergeCell ref="H69:H71"/>
    <mergeCell ref="J69:J71"/>
    <mergeCell ref="I69:I71"/>
    <mergeCell ref="E41:E42"/>
    <mergeCell ref="G43:G44"/>
    <mergeCell ref="J59:J60"/>
    <mergeCell ref="I59:I60"/>
    <mergeCell ref="I57:I58"/>
    <mergeCell ref="J57:J58"/>
    <mergeCell ref="H57:H58"/>
    <mergeCell ref="J41:J42"/>
    <mergeCell ref="F59:F60"/>
    <mergeCell ref="G37:G38"/>
    <mergeCell ref="G57:G58"/>
    <mergeCell ref="G59:G60"/>
    <mergeCell ref="C35:C36"/>
    <mergeCell ref="D35:D36"/>
    <mergeCell ref="B35:B36"/>
    <mergeCell ref="J37:J38"/>
    <mergeCell ref="E35:E36"/>
    <mergeCell ref="I6:I7"/>
    <mergeCell ref="H6:H7"/>
    <mergeCell ref="I21:I22"/>
    <mergeCell ref="I12:I13"/>
    <mergeCell ref="J35:J36"/>
    <mergeCell ref="H33:H34"/>
    <mergeCell ref="F35:F36"/>
    <mergeCell ref="J14:J15"/>
    <mergeCell ref="I31:I32"/>
    <mergeCell ref="I29:I30"/>
    <mergeCell ref="G14:G15"/>
    <mergeCell ref="H14:H15"/>
    <mergeCell ref="I14:I15"/>
    <mergeCell ref="F29:F30"/>
    <mergeCell ref="J12:J13"/>
    <mergeCell ref="G35:G36"/>
    <mergeCell ref="H35:H36"/>
    <mergeCell ref="F33:F34"/>
    <mergeCell ref="G33:G34"/>
    <mergeCell ref="G29:G30"/>
    <mergeCell ref="J33:J34"/>
    <mergeCell ref="E33:E34"/>
    <mergeCell ref="D12:D13"/>
    <mergeCell ref="A21:A22"/>
    <mergeCell ref="F6:F7"/>
    <mergeCell ref="H25:H26"/>
    <mergeCell ref="F21:F22"/>
    <mergeCell ref="F17:F19"/>
    <mergeCell ref="G17:G19"/>
    <mergeCell ref="H8:H9"/>
    <mergeCell ref="E12:E13"/>
    <mergeCell ref="F8:F9"/>
    <mergeCell ref="H12:H13"/>
    <mergeCell ref="G12:G13"/>
    <mergeCell ref="F12:F13"/>
    <mergeCell ref="B21:B22"/>
    <mergeCell ref="B8:B9"/>
    <mergeCell ref="C8:C9"/>
    <mergeCell ref="C17:C19"/>
    <mergeCell ref="B17:B19"/>
    <mergeCell ref="B12:B13"/>
    <mergeCell ref="D14:D15"/>
    <mergeCell ref="E14:E15"/>
    <mergeCell ref="F14:F15"/>
    <mergeCell ref="A31:A32"/>
    <mergeCell ref="J1:N1"/>
    <mergeCell ref="A3:L3"/>
    <mergeCell ref="I8:I9"/>
    <mergeCell ref="A6:A7"/>
    <mergeCell ref="A4:A5"/>
    <mergeCell ref="L4:L5"/>
    <mergeCell ref="G8:G9"/>
    <mergeCell ref="J6:J7"/>
    <mergeCell ref="D6:D7"/>
    <mergeCell ref="E6:E7"/>
    <mergeCell ref="G6:G7"/>
    <mergeCell ref="C6:C7"/>
    <mergeCell ref="M4:N4"/>
    <mergeCell ref="H4:K4"/>
    <mergeCell ref="E4:F4"/>
    <mergeCell ref="A2:N2"/>
    <mergeCell ref="C4:C5"/>
    <mergeCell ref="D4:D5"/>
    <mergeCell ref="B6:B7"/>
    <mergeCell ref="B4:B5"/>
    <mergeCell ref="J8:J9"/>
    <mergeCell ref="E8:E9"/>
    <mergeCell ref="G4:G5"/>
    <mergeCell ref="D8:D9"/>
    <mergeCell ref="A17:A19"/>
    <mergeCell ref="C33:C34"/>
    <mergeCell ref="A8:A9"/>
    <mergeCell ref="A29:A30"/>
    <mergeCell ref="C12:C13"/>
    <mergeCell ref="A33:A34"/>
    <mergeCell ref="A14:A15"/>
    <mergeCell ref="B29:B30"/>
    <mergeCell ref="B31:B32"/>
    <mergeCell ref="C31:C32"/>
    <mergeCell ref="C21:C22"/>
    <mergeCell ref="B33:B34"/>
    <mergeCell ref="B14:B15"/>
    <mergeCell ref="C14:C15"/>
    <mergeCell ref="B25:B26"/>
    <mergeCell ref="C25:C26"/>
    <mergeCell ref="A25:A26"/>
    <mergeCell ref="C29:C30"/>
    <mergeCell ref="A12:A13"/>
    <mergeCell ref="J73:J74"/>
    <mergeCell ref="J65:J66"/>
    <mergeCell ref="H73:H75"/>
    <mergeCell ref="I73:I75"/>
    <mergeCell ref="C55:C56"/>
    <mergeCell ref="C53:C54"/>
    <mergeCell ref="D53:D54"/>
    <mergeCell ref="E53:E54"/>
    <mergeCell ref="F53:F54"/>
    <mergeCell ref="G73:G75"/>
    <mergeCell ref="H55:H56"/>
    <mergeCell ref="I55:I56"/>
    <mergeCell ref="C73:C75"/>
    <mergeCell ref="D73:D75"/>
    <mergeCell ref="E73:E75"/>
    <mergeCell ref="F73:F75"/>
    <mergeCell ref="G69:G72"/>
    <mergeCell ref="C59:C60"/>
    <mergeCell ref="C57:C58"/>
    <mergeCell ref="E59:E60"/>
    <mergeCell ref="D59:D60"/>
    <mergeCell ref="E65:E66"/>
    <mergeCell ref="F63:F64"/>
    <mergeCell ref="F69:F72"/>
  </mergeCells>
  <phoneticPr fontId="0" type="noConversion"/>
  <pageMargins left="0.15748031496062992" right="0.15748031496062992" top="0.15748031496062992" bottom="0.19685039370078741" header="0.19685039370078741" footer="0.19685039370078741"/>
  <pageSetup paperSize="8" scale="59" firstPageNumber="0" fitToHeight="0" orientation="landscape" horizontalDpi="300" verticalDpi="300" r:id="rId1"/>
  <headerFooter alignWithMargins="0">
    <oddFooter>&amp;R&amp;P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2:N51"/>
  <sheetViews>
    <sheetView topLeftCell="A8" workbookViewId="0">
      <selection activeCell="L16" sqref="L16"/>
    </sheetView>
  </sheetViews>
  <sheetFormatPr defaultRowHeight="12.75" x14ac:dyDescent="0.2"/>
  <cols>
    <col min="4" max="6" width="12.85546875" style="46" bestFit="1" customWidth="1"/>
    <col min="10" max="12" width="12.85546875" bestFit="1" customWidth="1"/>
  </cols>
  <sheetData>
    <row r="12" spans="4:14" x14ac:dyDescent="0.2">
      <c r="D12" s="46">
        <v>19.3</v>
      </c>
      <c r="E12" s="46">
        <v>237.4</v>
      </c>
      <c r="F12" s="46">
        <v>18.7</v>
      </c>
      <c r="J12">
        <v>19.3</v>
      </c>
      <c r="K12">
        <v>237.4</v>
      </c>
      <c r="L12">
        <v>18.7</v>
      </c>
      <c r="N12" s="54">
        <f>F12-L12</f>
        <v>0</v>
      </c>
    </row>
    <row r="13" spans="4:14" x14ac:dyDescent="0.2">
      <c r="D13" s="46">
        <v>848</v>
      </c>
      <c r="E13" s="46">
        <v>883.9</v>
      </c>
      <c r="F13" s="46">
        <v>918.2</v>
      </c>
      <c r="J13">
        <v>848</v>
      </c>
      <c r="K13">
        <v>883.9</v>
      </c>
      <c r="L13">
        <v>918.2</v>
      </c>
      <c r="N13" s="54">
        <f t="shared" ref="N13:N48" si="0">F13-L13</f>
        <v>0</v>
      </c>
    </row>
    <row r="14" spans="4:14" x14ac:dyDescent="0.2">
      <c r="D14" s="46">
        <v>842</v>
      </c>
      <c r="E14" s="46">
        <v>877.9</v>
      </c>
      <c r="F14" s="46">
        <v>912.2</v>
      </c>
      <c r="J14">
        <v>842</v>
      </c>
      <c r="K14">
        <v>877.9</v>
      </c>
      <c r="L14">
        <v>912.2</v>
      </c>
      <c r="N14" s="54">
        <f t="shared" si="0"/>
        <v>0</v>
      </c>
    </row>
    <row r="15" spans="4:14" x14ac:dyDescent="0.2">
      <c r="D15" s="46">
        <v>3287.7</v>
      </c>
      <c r="E15" s="46">
        <v>3589.6</v>
      </c>
      <c r="F15" s="46">
        <v>3708</v>
      </c>
      <c r="J15">
        <v>3287.7</v>
      </c>
      <c r="K15">
        <v>3589.6</v>
      </c>
      <c r="L15">
        <v>3708</v>
      </c>
      <c r="N15" s="54">
        <f t="shared" si="0"/>
        <v>0</v>
      </c>
    </row>
    <row r="16" spans="4:14" x14ac:dyDescent="0.2">
      <c r="D16" s="46">
        <v>0.4</v>
      </c>
      <c r="E16" s="46">
        <v>0.4</v>
      </c>
      <c r="F16" s="46">
        <v>0.4</v>
      </c>
      <c r="J16">
        <v>0.4</v>
      </c>
      <c r="K16">
        <v>0.4</v>
      </c>
      <c r="L16">
        <v>0.4</v>
      </c>
      <c r="N16" s="54">
        <f t="shared" si="0"/>
        <v>0</v>
      </c>
    </row>
    <row r="17" spans="4:14" x14ac:dyDescent="0.2">
      <c r="D17" s="46">
        <v>414395.1</v>
      </c>
      <c r="E17" s="46">
        <v>468981.5</v>
      </c>
      <c r="F17" s="46">
        <v>507941.3</v>
      </c>
      <c r="J17">
        <v>414395.1</v>
      </c>
      <c r="K17">
        <v>468981.5</v>
      </c>
      <c r="L17">
        <v>507941.3</v>
      </c>
      <c r="N17" s="54">
        <f t="shared" si="0"/>
        <v>0</v>
      </c>
    </row>
    <row r="18" spans="4:14" x14ac:dyDescent="0.2">
      <c r="D18" s="46">
        <v>2466.1</v>
      </c>
      <c r="E18" s="46">
        <v>2573.9</v>
      </c>
      <c r="F18" s="46">
        <v>2676.9</v>
      </c>
      <c r="J18">
        <v>2466.1</v>
      </c>
      <c r="K18">
        <v>2573.9</v>
      </c>
      <c r="L18">
        <v>2676.9</v>
      </c>
      <c r="N18" s="54">
        <f t="shared" si="0"/>
        <v>0</v>
      </c>
    </row>
    <row r="19" spans="4:14" x14ac:dyDescent="0.2">
      <c r="D19" s="46">
        <v>7166.3</v>
      </c>
      <c r="E19" s="46">
        <v>7166.3</v>
      </c>
      <c r="F19" s="46">
        <v>7166.3</v>
      </c>
      <c r="J19">
        <v>7166.3</v>
      </c>
      <c r="K19">
        <v>7166.3</v>
      </c>
      <c r="L19">
        <v>7166.3</v>
      </c>
      <c r="N19" s="54">
        <f t="shared" si="0"/>
        <v>0</v>
      </c>
    </row>
    <row r="20" spans="4:14" x14ac:dyDescent="0.2">
      <c r="D20" s="46">
        <v>30</v>
      </c>
      <c r="E20" s="46">
        <v>90</v>
      </c>
      <c r="F20" s="46">
        <v>30</v>
      </c>
      <c r="J20">
        <v>30</v>
      </c>
      <c r="K20">
        <v>90</v>
      </c>
      <c r="L20">
        <v>30</v>
      </c>
      <c r="N20" s="54">
        <f t="shared" si="0"/>
        <v>0</v>
      </c>
    </row>
    <row r="21" spans="4:14" x14ac:dyDescent="0.2">
      <c r="D21" s="46">
        <v>9125.6</v>
      </c>
      <c r="E21" s="46">
        <v>9491.4</v>
      </c>
      <c r="F21" s="46">
        <v>9869.7999999999993</v>
      </c>
      <c r="J21">
        <v>9125.6</v>
      </c>
      <c r="K21">
        <v>9491.4</v>
      </c>
      <c r="L21">
        <v>9869.7999999999993</v>
      </c>
      <c r="N21" s="54">
        <f t="shared" si="0"/>
        <v>0</v>
      </c>
    </row>
    <row r="22" spans="4:14" x14ac:dyDescent="0.2">
      <c r="D22" s="46">
        <v>1252.4000000000001</v>
      </c>
      <c r="E22" s="46">
        <v>1302.5</v>
      </c>
      <c r="F22" s="46">
        <v>1354.6</v>
      </c>
      <c r="J22">
        <v>1252.4000000000001</v>
      </c>
      <c r="K22">
        <v>1302.5</v>
      </c>
      <c r="L22">
        <v>1354.6</v>
      </c>
      <c r="N22" s="54">
        <f t="shared" si="0"/>
        <v>0</v>
      </c>
    </row>
    <row r="23" spans="4:14" x14ac:dyDescent="0.2">
      <c r="D23" s="46">
        <v>32460.1</v>
      </c>
      <c r="E23" s="46">
        <v>3606.7</v>
      </c>
      <c r="F23" s="46">
        <v>18033.400000000001</v>
      </c>
      <c r="J23">
        <v>32460.1</v>
      </c>
      <c r="K23">
        <v>3606.7</v>
      </c>
      <c r="L23">
        <v>18033.400000000001</v>
      </c>
      <c r="N23" s="54">
        <f t="shared" si="0"/>
        <v>0</v>
      </c>
    </row>
    <row r="24" spans="4:14" x14ac:dyDescent="0.2">
      <c r="D24" s="46">
        <v>12542.9</v>
      </c>
      <c r="E24" s="46">
        <v>13086.2</v>
      </c>
      <c r="F24" s="46">
        <v>13683.7</v>
      </c>
      <c r="J24">
        <v>12542.9</v>
      </c>
      <c r="K24">
        <v>13086.2</v>
      </c>
      <c r="L24">
        <v>13683.7</v>
      </c>
      <c r="N24" s="54">
        <f t="shared" si="0"/>
        <v>0</v>
      </c>
    </row>
    <row r="25" spans="4:14" x14ac:dyDescent="0.2">
      <c r="D25" s="46">
        <v>2422.8000000000002</v>
      </c>
      <c r="E25" s="46">
        <v>2519.8000000000002</v>
      </c>
      <c r="F25" s="46">
        <v>2620.5</v>
      </c>
      <c r="J25">
        <v>2422.8000000000002</v>
      </c>
      <c r="K25">
        <v>2519.8000000000002</v>
      </c>
      <c r="L25">
        <v>2620.5</v>
      </c>
      <c r="N25" s="54">
        <f t="shared" si="0"/>
        <v>0</v>
      </c>
    </row>
    <row r="26" spans="4:14" x14ac:dyDescent="0.2">
      <c r="D26" s="46">
        <v>52897.2</v>
      </c>
      <c r="E26" s="46">
        <v>52069</v>
      </c>
      <c r="F26" s="46">
        <v>52067.7</v>
      </c>
      <c r="J26">
        <v>52897.2</v>
      </c>
      <c r="K26">
        <v>52069</v>
      </c>
      <c r="L26">
        <v>52067.7</v>
      </c>
      <c r="N26" s="54">
        <f t="shared" si="0"/>
        <v>0</v>
      </c>
    </row>
    <row r="27" spans="4:14" x14ac:dyDescent="0.2">
      <c r="D27" s="46">
        <v>61052.6</v>
      </c>
      <c r="E27" s="46">
        <v>63372.6</v>
      </c>
      <c r="F27" s="46">
        <v>65780.899999999994</v>
      </c>
      <c r="J27">
        <v>61052.6</v>
      </c>
      <c r="K27">
        <v>63372.6</v>
      </c>
      <c r="L27">
        <v>65780.899999999994</v>
      </c>
      <c r="N27" s="54">
        <f t="shared" si="0"/>
        <v>0</v>
      </c>
    </row>
    <row r="28" spans="4:14" x14ac:dyDescent="0.2">
      <c r="D28" s="46">
        <v>30389.200000000001</v>
      </c>
      <c r="E28" s="46">
        <v>31642.1</v>
      </c>
      <c r="F28" s="46">
        <v>32839</v>
      </c>
      <c r="J28">
        <v>30389.200000000001</v>
      </c>
      <c r="K28">
        <v>31642.1</v>
      </c>
      <c r="L28">
        <v>32839</v>
      </c>
      <c r="N28" s="54">
        <f t="shared" si="0"/>
        <v>0</v>
      </c>
    </row>
    <row r="29" spans="4:14" x14ac:dyDescent="0.2">
      <c r="D29" s="46">
        <v>497.8</v>
      </c>
      <c r="E29" s="46">
        <v>517.9</v>
      </c>
      <c r="F29" s="46">
        <v>538.5</v>
      </c>
      <c r="J29">
        <v>497.8</v>
      </c>
      <c r="K29">
        <v>517.9</v>
      </c>
      <c r="L29">
        <v>538.5</v>
      </c>
      <c r="N29" s="54">
        <f t="shared" si="0"/>
        <v>0</v>
      </c>
    </row>
    <row r="30" spans="4:14" x14ac:dyDescent="0.2">
      <c r="D30" s="46">
        <v>411.4</v>
      </c>
      <c r="E30" s="46">
        <v>427.8</v>
      </c>
      <c r="F30" s="46">
        <v>444.8</v>
      </c>
      <c r="J30">
        <v>411.4</v>
      </c>
      <c r="K30">
        <v>427.8</v>
      </c>
      <c r="L30">
        <v>444.8</v>
      </c>
      <c r="N30" s="54">
        <f t="shared" si="0"/>
        <v>0</v>
      </c>
    </row>
    <row r="31" spans="4:14" x14ac:dyDescent="0.2">
      <c r="D31" s="46">
        <v>869.4</v>
      </c>
      <c r="E31" s="46">
        <v>903</v>
      </c>
      <c r="F31" s="46">
        <v>938.6</v>
      </c>
      <c r="J31">
        <v>869.4</v>
      </c>
      <c r="K31">
        <v>903</v>
      </c>
      <c r="L31">
        <v>938.6</v>
      </c>
      <c r="N31" s="54">
        <f t="shared" si="0"/>
        <v>0</v>
      </c>
    </row>
    <row r="32" spans="4:14" x14ac:dyDescent="0.2">
      <c r="D32" s="46">
        <v>17382.7</v>
      </c>
      <c r="E32" s="46">
        <v>18055.900000000001</v>
      </c>
      <c r="F32" s="46">
        <v>18755.5</v>
      </c>
      <c r="J32">
        <v>17382.7</v>
      </c>
      <c r="K32">
        <v>18055.900000000001</v>
      </c>
      <c r="L32">
        <v>18755.5</v>
      </c>
      <c r="N32" s="54">
        <f t="shared" si="0"/>
        <v>0</v>
      </c>
    </row>
    <row r="33" spans="4:14" x14ac:dyDescent="0.2">
      <c r="D33" s="46">
        <v>62602.5</v>
      </c>
      <c r="E33" s="46">
        <v>65066.400000000001</v>
      </c>
      <c r="F33" s="46">
        <v>67480.800000000003</v>
      </c>
      <c r="J33">
        <v>62602.5</v>
      </c>
      <c r="K33">
        <v>65066.400000000001</v>
      </c>
      <c r="L33">
        <v>67480.800000000003</v>
      </c>
      <c r="N33" s="54">
        <f t="shared" si="0"/>
        <v>0</v>
      </c>
    </row>
    <row r="34" spans="4:14" x14ac:dyDescent="0.2">
      <c r="D34" s="46">
        <v>20726.3</v>
      </c>
      <c r="E34" s="46">
        <v>23773.3</v>
      </c>
      <c r="F34" s="46">
        <v>24720.799999999999</v>
      </c>
      <c r="J34">
        <v>20726.3</v>
      </c>
      <c r="K34">
        <v>23773.3</v>
      </c>
      <c r="L34">
        <v>24720.799999999999</v>
      </c>
      <c r="N34" s="54">
        <f t="shared" si="0"/>
        <v>0</v>
      </c>
    </row>
    <row r="35" spans="4:14" x14ac:dyDescent="0.2">
      <c r="D35" s="46">
        <v>16986.2</v>
      </c>
      <c r="E35" s="46">
        <v>17668.099999999999</v>
      </c>
      <c r="F35" s="46">
        <v>18381.099999999999</v>
      </c>
      <c r="J35">
        <v>16986.2</v>
      </c>
      <c r="K35">
        <v>17668.099999999999</v>
      </c>
      <c r="L35">
        <v>18381.099999999999</v>
      </c>
      <c r="N35" s="54">
        <f t="shared" si="0"/>
        <v>0</v>
      </c>
    </row>
    <row r="36" spans="4:14" x14ac:dyDescent="0.2">
      <c r="D36" s="46">
        <v>20</v>
      </c>
      <c r="J36">
        <v>20</v>
      </c>
      <c r="N36" s="54">
        <f t="shared" si="0"/>
        <v>0</v>
      </c>
    </row>
    <row r="37" spans="4:14" x14ac:dyDescent="0.2">
      <c r="D37" s="46">
        <v>2876</v>
      </c>
      <c r="J37">
        <v>2876</v>
      </c>
      <c r="N37" s="54">
        <f t="shared" si="0"/>
        <v>0</v>
      </c>
    </row>
    <row r="38" spans="4:14" x14ac:dyDescent="0.2">
      <c r="D38" s="46">
        <v>3342.6</v>
      </c>
      <c r="E38" s="46">
        <v>3478</v>
      </c>
      <c r="F38" s="46">
        <v>3592.4</v>
      </c>
      <c r="J38">
        <v>3342.6</v>
      </c>
      <c r="K38">
        <v>3478</v>
      </c>
      <c r="L38">
        <v>3592.4</v>
      </c>
      <c r="N38" s="54">
        <f t="shared" si="0"/>
        <v>0</v>
      </c>
    </row>
    <row r="39" spans="4:14" x14ac:dyDescent="0.2">
      <c r="D39" s="46">
        <v>2776.8</v>
      </c>
      <c r="E39" s="46">
        <v>2887.8</v>
      </c>
      <c r="F39" s="46">
        <v>3003.3</v>
      </c>
      <c r="J39">
        <v>2776.8</v>
      </c>
      <c r="K39">
        <v>2887.8</v>
      </c>
      <c r="L39">
        <v>3003.3</v>
      </c>
      <c r="N39" s="54">
        <f t="shared" si="0"/>
        <v>0</v>
      </c>
    </row>
    <row r="40" spans="4:14" x14ac:dyDescent="0.2">
      <c r="D40" s="46">
        <v>439.9</v>
      </c>
      <c r="E40" s="46">
        <v>457.8</v>
      </c>
      <c r="F40" s="46">
        <v>476.2</v>
      </c>
      <c r="J40">
        <v>439.9</v>
      </c>
      <c r="K40">
        <v>457.8</v>
      </c>
      <c r="L40">
        <v>476.2</v>
      </c>
      <c r="N40" s="54">
        <f t="shared" si="0"/>
        <v>0</v>
      </c>
    </row>
    <row r="41" spans="4:14" x14ac:dyDescent="0.2">
      <c r="D41" s="46">
        <v>72717.899999999994</v>
      </c>
      <c r="E41" s="46">
        <v>80035</v>
      </c>
      <c r="F41" s="46">
        <v>86514.8</v>
      </c>
      <c r="J41">
        <v>72717.899999999994</v>
      </c>
      <c r="K41">
        <v>80035</v>
      </c>
      <c r="L41">
        <v>86514.8</v>
      </c>
      <c r="N41" s="54">
        <f t="shared" si="0"/>
        <v>0</v>
      </c>
    </row>
    <row r="42" spans="4:14" x14ac:dyDescent="0.2">
      <c r="D42" s="46">
        <v>6134.2</v>
      </c>
      <c r="E42" s="46">
        <v>3996.8</v>
      </c>
      <c r="F42" s="46">
        <v>6597.9</v>
      </c>
      <c r="J42">
        <v>6134.2</v>
      </c>
      <c r="K42">
        <v>3996.8</v>
      </c>
      <c r="L42">
        <v>6597.9</v>
      </c>
      <c r="N42" s="54">
        <f t="shared" si="0"/>
        <v>0</v>
      </c>
    </row>
    <row r="43" spans="4:14" x14ac:dyDescent="0.2">
      <c r="D43" s="46">
        <v>986.7</v>
      </c>
      <c r="E43" s="46">
        <v>0</v>
      </c>
      <c r="F43" s="46">
        <v>0</v>
      </c>
      <c r="J43">
        <v>986.7</v>
      </c>
      <c r="N43" s="54">
        <f t="shared" si="0"/>
        <v>0</v>
      </c>
    </row>
    <row r="44" spans="4:14" x14ac:dyDescent="0.2">
      <c r="D44" s="46">
        <v>4284.6000000000004</v>
      </c>
      <c r="E44" s="46">
        <v>3794.2</v>
      </c>
      <c r="F44" s="46">
        <v>3932.1</v>
      </c>
      <c r="J44">
        <v>4284.6000000000004</v>
      </c>
      <c r="K44">
        <v>3794.2</v>
      </c>
      <c r="L44">
        <v>3932.1</v>
      </c>
      <c r="N44" s="54">
        <f t="shared" si="0"/>
        <v>0</v>
      </c>
    </row>
    <row r="45" spans="4:14" x14ac:dyDescent="0.2">
      <c r="D45" s="46">
        <v>355.6</v>
      </c>
      <c r="E45" s="46">
        <v>355.6</v>
      </c>
      <c r="F45" s="46">
        <v>355.6</v>
      </c>
      <c r="J45">
        <v>355.6</v>
      </c>
      <c r="K45">
        <v>355.6</v>
      </c>
      <c r="L45">
        <v>355.6</v>
      </c>
      <c r="N45" s="54">
        <f t="shared" si="0"/>
        <v>0</v>
      </c>
    </row>
    <row r="46" spans="4:14" x14ac:dyDescent="0.2">
      <c r="D46" s="46">
        <v>9744.7999999999993</v>
      </c>
      <c r="E46" s="46">
        <v>9744.7999999999993</v>
      </c>
      <c r="F46" s="46">
        <v>9744.7999999999993</v>
      </c>
      <c r="J46">
        <v>9744.7999999999993</v>
      </c>
      <c r="K46">
        <v>9744.7999999999993</v>
      </c>
      <c r="L46">
        <v>9744.7999999999993</v>
      </c>
      <c r="N46" s="54">
        <f t="shared" si="0"/>
        <v>0</v>
      </c>
    </row>
    <row r="47" spans="4:14" x14ac:dyDescent="0.2">
      <c r="D47" s="46">
        <v>4972.7</v>
      </c>
      <c r="E47" s="46">
        <v>4986.7</v>
      </c>
      <c r="F47" s="46">
        <v>5000.8</v>
      </c>
      <c r="J47">
        <v>4972.7</v>
      </c>
      <c r="K47">
        <v>4986.7</v>
      </c>
      <c r="L47">
        <v>5000.8</v>
      </c>
      <c r="N47" s="54">
        <f t="shared" si="0"/>
        <v>0</v>
      </c>
    </row>
    <row r="48" spans="4:14" x14ac:dyDescent="0.2">
      <c r="D48" s="46">
        <v>1471.3</v>
      </c>
      <c r="E48" s="46">
        <v>1528</v>
      </c>
      <c r="F48" s="46">
        <v>1586.9</v>
      </c>
      <c r="J48">
        <v>1471.3</v>
      </c>
      <c r="K48">
        <v>1528</v>
      </c>
      <c r="L48">
        <v>1586.9</v>
      </c>
      <c r="N48" s="54">
        <f t="shared" si="0"/>
        <v>0</v>
      </c>
    </row>
    <row r="49" spans="4:12" x14ac:dyDescent="0.2">
      <c r="D49" s="46">
        <f>SUM(D12:D48)</f>
        <v>860797.09999999986</v>
      </c>
      <c r="E49" s="46">
        <f t="shared" ref="E49:F49" si="1">SUM(E12:E48)</f>
        <v>899168.30000000016</v>
      </c>
      <c r="F49" s="46">
        <f t="shared" si="1"/>
        <v>971686.50000000023</v>
      </c>
      <c r="J49" s="52">
        <f>SUM(J12:J48)</f>
        <v>860797.09999999986</v>
      </c>
      <c r="K49" s="52">
        <f t="shared" ref="K49:L49" si="2">SUM(K12:K48)</f>
        <v>899168.30000000016</v>
      </c>
      <c r="L49" s="52">
        <f t="shared" si="2"/>
        <v>971686.50000000023</v>
      </c>
    </row>
    <row r="51" spans="4:12" x14ac:dyDescent="0.2">
      <c r="J51" s="53">
        <f>D49-J49</f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Александровна Давыдова</dc:creator>
  <cp:lastModifiedBy>Людмила Ивановна Попова</cp:lastModifiedBy>
  <cp:lastPrinted>2026-10-08T14:25:22Z</cp:lastPrinted>
  <dcterms:created xsi:type="dcterms:W3CDTF">2012-12-18T20:57:44Z</dcterms:created>
  <dcterms:modified xsi:type="dcterms:W3CDTF">2026-10-29T09:19:28Z</dcterms:modified>
</cp:coreProperties>
</file>